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222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</workbook>
</file>

<file path=xl/calcChain.xml><?xml version="1.0" encoding="utf-8"?>
<calcChain xmlns="http://schemas.openxmlformats.org/spreadsheetml/2006/main">
  <c r="B33" i="2"/>
  <c r="AB18" i="1" l="1"/>
  <c r="AB13"/>
  <c r="AB30"/>
  <c r="AB24"/>
  <c r="AB34"/>
  <c r="AB10"/>
  <c r="AB31"/>
  <c r="AB22"/>
  <c r="AB32"/>
  <c r="AB25"/>
  <c r="AB29"/>
  <c r="AB21"/>
  <c r="AB33"/>
  <c r="AB19"/>
  <c r="AB23"/>
  <c r="AB12"/>
  <c r="AB16"/>
  <c r="AB20"/>
  <c r="AB15"/>
  <c r="AA18"/>
  <c r="AA30"/>
  <c r="AA24"/>
  <c r="AA34"/>
  <c r="AA31"/>
  <c r="AA22"/>
  <c r="AA32"/>
  <c r="AA25"/>
  <c r="AA29"/>
  <c r="AA21"/>
  <c r="AA33"/>
  <c r="AA19"/>
  <c r="AA23"/>
  <c r="AA12"/>
  <c r="AA16"/>
  <c r="AA20"/>
  <c r="AA15"/>
  <c r="AA9"/>
  <c r="Z34"/>
  <c r="Z31"/>
  <c r="Z32"/>
  <c r="Z29"/>
  <c r="Z33"/>
  <c r="Z16"/>
  <c r="Z15"/>
  <c r="Y28"/>
  <c r="Y27"/>
  <c r="Y30"/>
  <c r="Y24"/>
  <c r="Y34"/>
  <c r="Y31"/>
  <c r="Y14"/>
  <c r="Y22"/>
  <c r="Y32"/>
  <c r="Y25"/>
  <c r="Y29"/>
  <c r="Y21"/>
  <c r="Y33"/>
  <c r="Y19"/>
  <c r="Y23"/>
  <c r="Y20"/>
  <c r="Y15"/>
  <c r="X17"/>
  <c r="X26"/>
  <c r="X28"/>
  <c r="X27"/>
  <c r="X18"/>
  <c r="X11"/>
  <c r="X30"/>
  <c r="X24"/>
  <c r="X34"/>
  <c r="X10"/>
  <c r="X31"/>
  <c r="X22"/>
  <c r="X32"/>
  <c r="X25"/>
  <c r="X29"/>
  <c r="X21"/>
  <c r="X33"/>
  <c r="X7"/>
  <c r="X19"/>
  <c r="X23"/>
  <c r="X12"/>
  <c r="X16"/>
  <c r="X20"/>
  <c r="X15"/>
  <c r="X9"/>
  <c r="W28"/>
  <c r="W27"/>
  <c r="W30"/>
  <c r="W24"/>
  <c r="W34"/>
  <c r="W31"/>
  <c r="W14"/>
  <c r="W22"/>
  <c r="W32"/>
  <c r="W25"/>
  <c r="W29"/>
  <c r="W21"/>
  <c r="W33"/>
  <c r="W19"/>
  <c r="W23"/>
  <c r="W20"/>
  <c r="W15"/>
  <c r="V28"/>
  <c r="V27"/>
  <c r="V18"/>
  <c r="V30"/>
  <c r="V24"/>
  <c r="V34"/>
  <c r="V10"/>
  <c r="V31"/>
  <c r="V14"/>
  <c r="V22"/>
  <c r="V32"/>
  <c r="V25"/>
  <c r="V29"/>
  <c r="V21"/>
  <c r="V33"/>
  <c r="V19"/>
  <c r="V23"/>
  <c r="V12"/>
  <c r="V16"/>
  <c r="V20"/>
  <c r="V15"/>
  <c r="U15"/>
  <c r="U24"/>
  <c r="U34"/>
  <c r="U31"/>
  <c r="U14"/>
  <c r="U22"/>
  <c r="U32"/>
  <c r="U25"/>
  <c r="U29"/>
  <c r="U21"/>
  <c r="U33"/>
  <c r="U30"/>
  <c r="U19"/>
  <c r="U23"/>
  <c r="U13"/>
  <c r="U16"/>
  <c r="U20"/>
  <c r="U28"/>
  <c r="BV3" i="3"/>
  <c r="BW21" s="1"/>
  <c r="BS3"/>
  <c r="BT21" s="1"/>
  <c r="BP3"/>
  <c r="BQ22" s="1"/>
  <c r="BM3"/>
  <c r="BN21" s="1"/>
  <c r="BJ3"/>
  <c r="BK21" s="1"/>
  <c r="BG3"/>
  <c r="BH20" s="1"/>
  <c r="T28" i="1"/>
  <c r="T21"/>
  <c r="T34"/>
  <c r="T32"/>
  <c r="T12"/>
  <c r="T33"/>
  <c r="T30"/>
  <c r="T15"/>
  <c r="T23"/>
  <c r="T31"/>
  <c r="T14"/>
  <c r="T22"/>
  <c r="T29"/>
  <c r="T20"/>
  <c r="T19"/>
  <c r="T27"/>
  <c r="T24"/>
  <c r="T25"/>
  <c r="T16"/>
  <c r="S18"/>
  <c r="S21"/>
  <c r="S34"/>
  <c r="S32"/>
  <c r="S12"/>
  <c r="S33"/>
  <c r="S30"/>
  <c r="S15"/>
  <c r="S23"/>
  <c r="S31"/>
  <c r="S14"/>
  <c r="S22"/>
  <c r="S29"/>
  <c r="S20"/>
  <c r="S19"/>
  <c r="S27"/>
  <c r="S24"/>
  <c r="S25"/>
  <c r="R13"/>
  <c r="R28"/>
  <c r="R18"/>
  <c r="R21"/>
  <c r="R34"/>
  <c r="R32"/>
  <c r="R12"/>
  <c r="R33"/>
  <c r="R30"/>
  <c r="R15"/>
  <c r="R26"/>
  <c r="R23"/>
  <c r="R31"/>
  <c r="R14"/>
  <c r="R22"/>
  <c r="R29"/>
  <c r="R20"/>
  <c r="R10"/>
  <c r="R19"/>
  <c r="R24"/>
  <c r="R25"/>
  <c r="Q13"/>
  <c r="Q18"/>
  <c r="Q21"/>
  <c r="Q34"/>
  <c r="Q32"/>
  <c r="Q12"/>
  <c r="Q33"/>
  <c r="Q30"/>
  <c r="Q15"/>
  <c r="Q23"/>
  <c r="Q31"/>
  <c r="Q14"/>
  <c r="Q22"/>
  <c r="Q29"/>
  <c r="Q20"/>
  <c r="Q19"/>
  <c r="Q27"/>
  <c r="Q24"/>
  <c r="Q25"/>
  <c r="P28"/>
  <c r="P21"/>
  <c r="P34"/>
  <c r="P32"/>
  <c r="P6"/>
  <c r="P12"/>
  <c r="P30"/>
  <c r="P15"/>
  <c r="P26"/>
  <c r="P23"/>
  <c r="P31"/>
  <c r="P14"/>
  <c r="P22"/>
  <c r="P29"/>
  <c r="P20"/>
  <c r="P19"/>
  <c r="P24"/>
  <c r="P25"/>
  <c r="P16"/>
  <c r="O13"/>
  <c r="O28"/>
  <c r="O7"/>
  <c r="O21"/>
  <c r="O34"/>
  <c r="O32"/>
  <c r="O6"/>
  <c r="O12"/>
  <c r="O33"/>
  <c r="O30"/>
  <c r="O15"/>
  <c r="O23"/>
  <c r="O31"/>
  <c r="O14"/>
  <c r="O22"/>
  <c r="O11"/>
  <c r="O8"/>
  <c r="O29"/>
  <c r="O20"/>
  <c r="O10"/>
  <c r="O19"/>
  <c r="O24"/>
  <c r="O25"/>
  <c r="O16"/>
  <c r="N13"/>
  <c r="N28"/>
  <c r="N18"/>
  <c r="N7"/>
  <c r="N21"/>
  <c r="N34"/>
  <c r="N32"/>
  <c r="N6"/>
  <c r="N12"/>
  <c r="N33"/>
  <c r="N30"/>
  <c r="N9"/>
  <c r="N15"/>
  <c r="N23"/>
  <c r="N31"/>
  <c r="N14"/>
  <c r="N22"/>
  <c r="N11"/>
  <c r="N8"/>
  <c r="N29"/>
  <c r="N20"/>
  <c r="N10"/>
  <c r="N19"/>
  <c r="N27"/>
  <c r="N24"/>
  <c r="N25"/>
  <c r="N16"/>
  <c r="M13"/>
  <c r="M18"/>
  <c r="M7"/>
  <c r="M21"/>
  <c r="M34"/>
  <c r="M32"/>
  <c r="M6"/>
  <c r="M12"/>
  <c r="M33"/>
  <c r="M30"/>
  <c r="M15"/>
  <c r="M23"/>
  <c r="M31"/>
  <c r="M14"/>
  <c r="M22"/>
  <c r="M11"/>
  <c r="M8"/>
  <c r="M29"/>
  <c r="M20"/>
  <c r="M10"/>
  <c r="M19"/>
  <c r="M27"/>
  <c r="M24"/>
  <c r="M25"/>
  <c r="M16"/>
  <c r="L28"/>
  <c r="L18"/>
  <c r="L21"/>
  <c r="L34"/>
  <c r="L32"/>
  <c r="L6"/>
  <c r="L30"/>
  <c r="L9"/>
  <c r="L15"/>
  <c r="L23"/>
  <c r="L22"/>
  <c r="L11"/>
  <c r="L8"/>
  <c r="L20"/>
  <c r="L10"/>
  <c r="L19"/>
  <c r="L27"/>
  <c r="L24"/>
  <c r="L16"/>
  <c r="K21"/>
  <c r="K32"/>
  <c r="K6"/>
  <c r="K12"/>
  <c r="K33"/>
  <c r="K30"/>
  <c r="K15"/>
  <c r="K26"/>
  <c r="K23"/>
  <c r="K14"/>
  <c r="K22"/>
  <c r="K29"/>
  <c r="K20"/>
  <c r="K19"/>
  <c r="K25"/>
  <c r="K16"/>
  <c r="J18"/>
  <c r="J21"/>
  <c r="J30"/>
  <c r="J15"/>
  <c r="J23"/>
  <c r="J31"/>
  <c r="J29"/>
  <c r="J20"/>
  <c r="J19"/>
  <c r="I21"/>
  <c r="I32"/>
  <c r="I33"/>
  <c r="I30"/>
  <c r="I23"/>
  <c r="I14"/>
  <c r="I22"/>
  <c r="I19"/>
  <c r="I27"/>
  <c r="I25"/>
  <c r="H32"/>
  <c r="H33"/>
  <c r="H30"/>
  <c r="H23"/>
  <c r="H31"/>
  <c r="H22"/>
  <c r="H20"/>
  <c r="H19"/>
  <c r="H25"/>
  <c r="G23"/>
  <c r="G28"/>
  <c r="G22"/>
  <c r="G29"/>
  <c r="G20"/>
  <c r="G16"/>
  <c r="G19"/>
  <c r="G27"/>
  <c r="G25"/>
  <c r="F25"/>
  <c r="F23"/>
  <c r="F14"/>
  <c r="F21"/>
  <c r="F34"/>
  <c r="F32"/>
  <c r="F7"/>
  <c r="F22"/>
  <c r="F33"/>
  <c r="F30"/>
  <c r="F20"/>
  <c r="F16"/>
  <c r="F19"/>
  <c r="F27"/>
  <c r="E23"/>
  <c r="E21"/>
  <c r="E32"/>
  <c r="E22"/>
  <c r="E30"/>
  <c r="E20"/>
  <c r="E19"/>
  <c r="E25"/>
  <c r="D15"/>
  <c r="D22"/>
  <c r="D33"/>
  <c r="D20"/>
  <c r="D25"/>
  <c r="E3" i="3"/>
  <c r="F6" s="1"/>
  <c r="BD3"/>
  <c r="V5" i="1" s="1"/>
  <c r="U5" i="2" s="1"/>
  <c r="BA3" i="3"/>
  <c r="U5" i="1" s="1"/>
  <c r="T5" i="2" s="1"/>
  <c r="AX3" i="3"/>
  <c r="T5" i="1" s="1"/>
  <c r="S5" i="2" s="1"/>
  <c r="AU3" i="3"/>
  <c r="S5" i="1" s="1"/>
  <c r="R5" i="2" s="1"/>
  <c r="AR3" i="3"/>
  <c r="R5" i="1" s="1"/>
  <c r="Q5" i="2" s="1"/>
  <c r="AO3" i="3"/>
  <c r="Q5" i="1" s="1"/>
  <c r="P5" i="2" s="1"/>
  <c r="AL3" i="3"/>
  <c r="P5" i="1" s="1"/>
  <c r="O5" i="2" s="1"/>
  <c r="AI3" i="3"/>
  <c r="O5" i="1" s="1"/>
  <c r="N5" i="2" s="1"/>
  <c r="AF3" i="3"/>
  <c r="N5" i="1" s="1"/>
  <c r="M5" i="2" s="1"/>
  <c r="AC3" i="3"/>
  <c r="M5" i="1" s="1"/>
  <c r="L5" i="2" s="1"/>
  <c r="Z3" i="3"/>
  <c r="L5" i="1" s="1"/>
  <c r="K5" i="2" s="1"/>
  <c r="W3" i="3"/>
  <c r="K5" i="1" s="1"/>
  <c r="J5" i="2" s="1"/>
  <c r="T3" i="3"/>
  <c r="J5" i="1" s="1"/>
  <c r="I5" i="2" s="1"/>
  <c r="Q3" i="3"/>
  <c r="I5" i="1" s="1"/>
  <c r="H5" i="2" s="1"/>
  <c r="N3" i="3"/>
  <c r="H5" i="1" s="1"/>
  <c r="G5" i="2" s="1"/>
  <c r="K3" i="3"/>
  <c r="G5" i="1" s="1"/>
  <c r="H3" i="3"/>
  <c r="F5" i="1" s="1"/>
  <c r="B3" i="3"/>
  <c r="D5" i="1" s="1"/>
  <c r="S27" i="2"/>
  <c r="B7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P31" l="1"/>
  <c r="Z23"/>
  <c r="W24"/>
  <c r="Z34"/>
  <c r="U20"/>
  <c r="W34"/>
  <c r="T30"/>
  <c r="U23"/>
  <c r="E33" i="1"/>
  <c r="M34" i="2"/>
  <c r="M23"/>
  <c r="T28"/>
  <c r="U25"/>
  <c r="W19"/>
  <c r="Z25"/>
  <c r="T20"/>
  <c r="X30"/>
  <c r="X29"/>
  <c r="AA20"/>
  <c r="V23"/>
  <c r="W26"/>
  <c r="W25"/>
  <c r="X23"/>
  <c r="W33"/>
  <c r="W31"/>
  <c r="W32"/>
  <c r="V27"/>
  <c r="U29"/>
  <c r="V31"/>
  <c r="W28"/>
  <c r="U27"/>
  <c r="U30"/>
  <c r="V28"/>
  <c r="W12"/>
  <c r="W29"/>
  <c r="AA31"/>
  <c r="U28"/>
  <c r="V30"/>
  <c r="W17"/>
  <c r="W21"/>
  <c r="T31"/>
  <c r="T19"/>
  <c r="U19"/>
  <c r="U31"/>
  <c r="V29"/>
  <c r="W27"/>
  <c r="W30"/>
  <c r="X27"/>
  <c r="Z19"/>
  <c r="AA19"/>
  <c r="L19"/>
  <c r="M15"/>
  <c r="N31"/>
  <c r="R34"/>
  <c r="Q24"/>
  <c r="L20"/>
  <c r="N20"/>
  <c r="Q22"/>
  <c r="R25"/>
  <c r="BT14" i="3"/>
  <c r="BT20"/>
  <c r="BT4"/>
  <c r="BT8"/>
  <c r="AA27" i="1" s="1"/>
  <c r="Z29" i="2" s="1"/>
  <c r="BT12" i="3"/>
  <c r="BT22"/>
  <c r="O22" i="2"/>
  <c r="BT6" i="3"/>
  <c r="BT16"/>
  <c r="BK8"/>
  <c r="BK16"/>
  <c r="BN10"/>
  <c r="Y10" i="1" s="1"/>
  <c r="BN18" i="3"/>
  <c r="BQ4"/>
  <c r="BQ12"/>
  <c r="Z26" i="1" s="1"/>
  <c r="BQ20" i="3"/>
  <c r="Z12" i="1" s="1"/>
  <c r="BW8" i="3"/>
  <c r="AB27" i="1" s="1"/>
  <c r="AA29" i="2" s="1"/>
  <c r="BW16" i="3"/>
  <c r="W5" i="1"/>
  <c r="V5" i="2" s="1"/>
  <c r="AA5" i="1"/>
  <c r="Z5" i="2" s="1"/>
  <c r="BK6" i="3"/>
  <c r="X13" i="1" s="1"/>
  <c r="W11" i="2" s="1"/>
  <c r="BK14" i="3"/>
  <c r="BK22"/>
  <c r="BN8"/>
  <c r="BN16"/>
  <c r="BQ9"/>
  <c r="BQ17"/>
  <c r="BW6"/>
  <c r="BW14"/>
  <c r="BW22"/>
  <c r="Z5" i="1"/>
  <c r="Y5" i="2" s="1"/>
  <c r="BK4" i="3"/>
  <c r="X14" i="1" s="1"/>
  <c r="W23" i="2" s="1"/>
  <c r="BK12" i="3"/>
  <c r="BK20"/>
  <c r="BN6"/>
  <c r="BN14"/>
  <c r="BN22"/>
  <c r="BQ8"/>
  <c r="BQ16"/>
  <c r="Z10" i="1" s="1"/>
  <c r="BT10" i="3"/>
  <c r="AA11" i="1" s="1"/>
  <c r="BT18" i="3"/>
  <c r="BW4"/>
  <c r="BW12"/>
  <c r="BW20"/>
  <c r="Y5" i="1"/>
  <c r="X5" i="2" s="1"/>
  <c r="BK10" i="3"/>
  <c r="BK18"/>
  <c r="BN4"/>
  <c r="BN12"/>
  <c r="BN20"/>
  <c r="BQ5"/>
  <c r="Z20" i="1" s="1"/>
  <c r="BQ13" i="3"/>
  <c r="Z7" i="1" s="1"/>
  <c r="BQ21" i="3"/>
  <c r="BW10"/>
  <c r="BW18"/>
  <c r="X5" i="1"/>
  <c r="W5" i="2" s="1"/>
  <c r="AB5" i="1"/>
  <c r="AA5" i="2" s="1"/>
  <c r="M33"/>
  <c r="Q21"/>
  <c r="L23"/>
  <c r="N33"/>
  <c r="BW7" i="3"/>
  <c r="AB28" i="1" s="1"/>
  <c r="AA30" i="2" s="1"/>
  <c r="BW11" i="3"/>
  <c r="BW15"/>
  <c r="BW19"/>
  <c r="BW23"/>
  <c r="BW5"/>
  <c r="BW9"/>
  <c r="AB8" i="1" s="1"/>
  <c r="BW13" i="3"/>
  <c r="BW17"/>
  <c r="BT7"/>
  <c r="BT11"/>
  <c r="BT15"/>
  <c r="BT19"/>
  <c r="BT23"/>
  <c r="BT5"/>
  <c r="BT9"/>
  <c r="AA10" i="1" s="1"/>
  <c r="BT13" i="3"/>
  <c r="BT17"/>
  <c r="BQ7"/>
  <c r="BQ11"/>
  <c r="Z25" i="1" s="1"/>
  <c r="BQ15" i="3"/>
  <c r="Z14" i="1" s="1"/>
  <c r="BQ19" i="3"/>
  <c r="Z11" i="1" s="1"/>
  <c r="BQ23" i="3"/>
  <c r="Z30" i="1" s="1"/>
  <c r="BQ6" i="3"/>
  <c r="BQ10"/>
  <c r="BQ14"/>
  <c r="Z24" i="1" s="1"/>
  <c r="BQ18" i="3"/>
  <c r="BN7"/>
  <c r="BN11"/>
  <c r="BN15"/>
  <c r="BN19"/>
  <c r="BN23"/>
  <c r="BN5"/>
  <c r="BN9"/>
  <c r="Y16" i="1" s="1"/>
  <c r="BN13" i="3"/>
  <c r="BN17"/>
  <c r="BK7"/>
  <c r="X8" i="1" s="1"/>
  <c r="W7" i="2" s="1"/>
  <c r="BK11" i="3"/>
  <c r="BK15"/>
  <c r="BK19"/>
  <c r="BK23"/>
  <c r="BK5"/>
  <c r="X6" i="1" s="1"/>
  <c r="W22" i="2" s="1"/>
  <c r="BK9" i="3"/>
  <c r="BK13"/>
  <c r="BK17"/>
  <c r="BH7"/>
  <c r="W7" i="1" s="1"/>
  <c r="BH11" i="3"/>
  <c r="W16" i="1" s="1"/>
  <c r="BH15" i="3"/>
  <c r="BH19"/>
  <c r="BH23"/>
  <c r="BH6"/>
  <c r="W9" i="1" s="1"/>
  <c r="V34" i="2" s="1"/>
  <c r="BH10" i="3"/>
  <c r="W13" i="1" s="1"/>
  <c r="BH14" i="3"/>
  <c r="BH18"/>
  <c r="BH22"/>
  <c r="BH5"/>
  <c r="BH9"/>
  <c r="W10" i="1" s="1"/>
  <c r="BH13" i="3"/>
  <c r="W18" i="1" s="1"/>
  <c r="V25" i="2" s="1"/>
  <c r="BH17" i="3"/>
  <c r="BH21"/>
  <c r="BH4"/>
  <c r="BH8"/>
  <c r="W11" i="1" s="1"/>
  <c r="BH12" i="3"/>
  <c r="W12" i="1" s="1"/>
  <c r="BH16" i="3"/>
  <c r="L32" i="2"/>
  <c r="P23"/>
  <c r="Q28"/>
  <c r="R29"/>
  <c r="S23"/>
  <c r="M29"/>
  <c r="R16" i="3"/>
  <c r="R4"/>
  <c r="I6" i="1" s="1"/>
  <c r="R20" i="3"/>
  <c r="R12"/>
  <c r="R8"/>
  <c r="S19" i="2"/>
  <c r="K30"/>
  <c r="M25"/>
  <c r="N15"/>
  <c r="O30"/>
  <c r="S30"/>
  <c r="Q32"/>
  <c r="I31"/>
  <c r="M27"/>
  <c r="Q34"/>
  <c r="L31"/>
  <c r="M28"/>
  <c r="N30"/>
  <c r="E23"/>
  <c r="F29"/>
  <c r="E34"/>
  <c r="J32"/>
  <c r="N32"/>
  <c r="L25"/>
  <c r="M14"/>
  <c r="M31"/>
  <c r="E33"/>
  <c r="O32"/>
  <c r="P25"/>
  <c r="Q31"/>
  <c r="R23"/>
  <c r="L15"/>
  <c r="L29"/>
  <c r="M20"/>
  <c r="M9"/>
  <c r="M30"/>
  <c r="P29"/>
  <c r="Q30"/>
  <c r="M19"/>
  <c r="S29"/>
  <c r="S34"/>
  <c r="K34"/>
  <c r="R10" i="3"/>
  <c r="R18"/>
  <c r="R6"/>
  <c r="I12" i="1" s="1"/>
  <c r="R14" i="3"/>
  <c r="R22"/>
  <c r="AJ12"/>
  <c r="AJ8"/>
  <c r="O26" i="1" s="1"/>
  <c r="N22" i="2" s="1"/>
  <c r="AJ4" i="3"/>
  <c r="O9" i="1" s="1"/>
  <c r="N6" i="2" s="1"/>
  <c r="AJ20" i="3"/>
  <c r="AJ16"/>
  <c r="AS23"/>
  <c r="BE7"/>
  <c r="V13" i="1" s="1"/>
  <c r="BE11" i="3"/>
  <c r="BE15"/>
  <c r="BE19"/>
  <c r="BE23"/>
  <c r="BE6"/>
  <c r="BE10"/>
  <c r="BE14"/>
  <c r="BE18"/>
  <c r="BE22"/>
  <c r="BE5"/>
  <c r="BE9"/>
  <c r="BE13"/>
  <c r="BE17"/>
  <c r="BE21"/>
  <c r="BE4"/>
  <c r="BE8"/>
  <c r="V11" i="1" s="1"/>
  <c r="BE12" i="3"/>
  <c r="BE16"/>
  <c r="BE20"/>
  <c r="BB4"/>
  <c r="BB20"/>
  <c r="BB16"/>
  <c r="BB12"/>
  <c r="BB8"/>
  <c r="U10" i="1" s="1"/>
  <c r="BB6" i="3"/>
  <c r="BB14"/>
  <c r="BB22"/>
  <c r="BB10"/>
  <c r="U18" i="1" s="1"/>
  <c r="BB18" i="3"/>
  <c r="BB7"/>
  <c r="BB11"/>
  <c r="BB15"/>
  <c r="BB19"/>
  <c r="BB23"/>
  <c r="BB5"/>
  <c r="BB9"/>
  <c r="U11" i="1" s="1"/>
  <c r="T15" i="2" s="1"/>
  <c r="BB13" i="3"/>
  <c r="BB17"/>
  <c r="BB21"/>
  <c r="AY4"/>
  <c r="AY8"/>
  <c r="AY12"/>
  <c r="AY20"/>
  <c r="AY7"/>
  <c r="AY11"/>
  <c r="AY15"/>
  <c r="AY19"/>
  <c r="AY23"/>
  <c r="AY18"/>
  <c r="AY6"/>
  <c r="T9" i="1" s="1"/>
  <c r="AY10" i="3"/>
  <c r="AY14"/>
  <c r="AY22"/>
  <c r="AY5"/>
  <c r="AY9"/>
  <c r="T11" i="1" s="1"/>
  <c r="AY13" i="3"/>
  <c r="AY17"/>
  <c r="AY21"/>
  <c r="AY16"/>
  <c r="AV22"/>
  <c r="AV14"/>
  <c r="AV6"/>
  <c r="AV4"/>
  <c r="AV12"/>
  <c r="AV20"/>
  <c r="AV10"/>
  <c r="S11" i="1" s="1"/>
  <c r="AV18" i="3"/>
  <c r="AV8"/>
  <c r="AV16"/>
  <c r="AV7"/>
  <c r="AV11"/>
  <c r="AV15"/>
  <c r="AV19"/>
  <c r="AV23"/>
  <c r="AV5"/>
  <c r="S28" i="1" s="1"/>
  <c r="R28" i="2" s="1"/>
  <c r="AV9" i="3"/>
  <c r="S16" i="1" s="1"/>
  <c r="AV13" i="3"/>
  <c r="AV17"/>
  <c r="AV21"/>
  <c r="AS6"/>
  <c r="AS10"/>
  <c r="AS14"/>
  <c r="AS18"/>
  <c r="AS22"/>
  <c r="AS5"/>
  <c r="R17" i="1" s="1"/>
  <c r="Q17" i="2" s="1"/>
  <c r="AS9" i="3"/>
  <c r="R11" i="1" s="1"/>
  <c r="AS13" i="3"/>
  <c r="AS17"/>
  <c r="AS21"/>
  <c r="AS4"/>
  <c r="AS8"/>
  <c r="R16" i="1" s="1"/>
  <c r="AS12" i="3"/>
  <c r="AS16"/>
  <c r="AS20"/>
  <c r="AS7"/>
  <c r="R7" i="1" s="1"/>
  <c r="AS11" i="3"/>
  <c r="AS15"/>
  <c r="AS19"/>
  <c r="AP4"/>
  <c r="AP8"/>
  <c r="Q11" i="1" s="1"/>
  <c r="AP12" i="3"/>
  <c r="AP16"/>
  <c r="AP20"/>
  <c r="AP7"/>
  <c r="AP11"/>
  <c r="AP15"/>
  <c r="AP19"/>
  <c r="AP23"/>
  <c r="AP18"/>
  <c r="AP6"/>
  <c r="AP10"/>
  <c r="Q10" i="1" s="1"/>
  <c r="AP14" i="3"/>
  <c r="AP22"/>
  <c r="AP5"/>
  <c r="Q17" i="1" s="1"/>
  <c r="AP9" i="3"/>
  <c r="Q16" i="1" s="1"/>
  <c r="AP13" i="3"/>
  <c r="AP17"/>
  <c r="AP21"/>
  <c r="AM7"/>
  <c r="P10" i="1" s="1"/>
  <c r="AM11" i="3"/>
  <c r="AM15"/>
  <c r="AM19"/>
  <c r="AM23"/>
  <c r="AM6"/>
  <c r="P11" i="1" s="1"/>
  <c r="AM10" i="3"/>
  <c r="P33" i="1" s="1"/>
  <c r="AM14" i="3"/>
  <c r="AM18"/>
  <c r="AM22"/>
  <c r="AM5"/>
  <c r="AM9"/>
  <c r="P18" i="1" s="1"/>
  <c r="AM13" i="3"/>
  <c r="AM17"/>
  <c r="AM21"/>
  <c r="AM4"/>
  <c r="AM8"/>
  <c r="P27" i="1" s="1"/>
  <c r="O27" i="2" s="1"/>
  <c r="AM12" i="3"/>
  <c r="AM16"/>
  <c r="AM20"/>
  <c r="AJ6"/>
  <c r="O18" i="1" s="1"/>
  <c r="N19" i="2" s="1"/>
  <c r="AJ14" i="3"/>
  <c r="AJ22"/>
  <c r="AJ10"/>
  <c r="AJ18"/>
  <c r="AJ7"/>
  <c r="O27" i="1" s="1"/>
  <c r="AJ11" i="3"/>
  <c r="AJ15"/>
  <c r="AJ19"/>
  <c r="AJ23"/>
  <c r="AJ5"/>
  <c r="O17" i="1" s="1"/>
  <c r="N7" i="2" s="1"/>
  <c r="AJ9" i="3"/>
  <c r="AJ13"/>
  <c r="AJ17"/>
  <c r="AJ21"/>
  <c r="AG7"/>
  <c r="AG11"/>
  <c r="AG15"/>
  <c r="AG19"/>
  <c r="AG23"/>
  <c r="AG6"/>
  <c r="AG10"/>
  <c r="AG14"/>
  <c r="AG18"/>
  <c r="AG22"/>
  <c r="AG5"/>
  <c r="N17" i="1" s="1"/>
  <c r="M7" i="2" s="1"/>
  <c r="AG9" i="3"/>
  <c r="AG13"/>
  <c r="AG17"/>
  <c r="AG21"/>
  <c r="AG4"/>
  <c r="N26" i="1" s="1"/>
  <c r="M8" i="2" s="1"/>
  <c r="AG8" i="3"/>
  <c r="AG12"/>
  <c r="AG16"/>
  <c r="AG20"/>
  <c r="AD6"/>
  <c r="M28" i="1" s="1"/>
  <c r="L27" i="2" s="1"/>
  <c r="AD14" i="3"/>
  <c r="AD22"/>
  <c r="AD4"/>
  <c r="M9" i="1" s="1"/>
  <c r="L14" i="2" s="1"/>
  <c r="AD12" i="3"/>
  <c r="AD20"/>
  <c r="AD10"/>
  <c r="AD18"/>
  <c r="AD8"/>
  <c r="AD16"/>
  <c r="AD7"/>
  <c r="M26" i="1" s="1"/>
  <c r="AD11" i="3"/>
  <c r="AD15"/>
  <c r="AD19"/>
  <c r="AD23"/>
  <c r="AD5"/>
  <c r="M17" i="1" s="1"/>
  <c r="L7" i="2" s="1"/>
  <c r="AD9" i="3"/>
  <c r="AD13"/>
  <c r="AD17"/>
  <c r="AD21"/>
  <c r="AA4"/>
  <c r="L17" i="1" s="1"/>
  <c r="AA8" i="3"/>
  <c r="L29" i="1" s="1"/>
  <c r="AA12" i="3"/>
  <c r="L25" i="1" s="1"/>
  <c r="AA16" i="3"/>
  <c r="AA20"/>
  <c r="AA7"/>
  <c r="L33" i="1" s="1"/>
  <c r="K33" i="2" s="1"/>
  <c r="AA11" i="3"/>
  <c r="L14" i="1" s="1"/>
  <c r="AA15" i="3"/>
  <c r="AA19"/>
  <c r="AA23"/>
  <c r="AA6"/>
  <c r="L13" i="1" s="1"/>
  <c r="AA10" i="3"/>
  <c r="L7" i="1" s="1"/>
  <c r="K27" i="2" s="1"/>
  <c r="AA14" i="3"/>
  <c r="AA18"/>
  <c r="AA22"/>
  <c r="AA5"/>
  <c r="L26" i="1" s="1"/>
  <c r="AA9" i="3"/>
  <c r="L12" i="1" s="1"/>
  <c r="AA13" i="3"/>
  <c r="L31" i="1" s="1"/>
  <c r="K19" i="2" s="1"/>
  <c r="AA17" i="3"/>
  <c r="AA21"/>
  <c r="X11"/>
  <c r="X7"/>
  <c r="K31" i="1" s="1"/>
  <c r="J21" i="2" s="1"/>
  <c r="X23" i="3"/>
  <c r="X19"/>
  <c r="X15"/>
  <c r="X6"/>
  <c r="X10"/>
  <c r="K11" i="1" s="1"/>
  <c r="X14" i="3"/>
  <c r="X18"/>
  <c r="X22"/>
  <c r="X5"/>
  <c r="K18" i="1" s="1"/>
  <c r="X9" i="3"/>
  <c r="X13"/>
  <c r="X17"/>
  <c r="X21"/>
  <c r="X4"/>
  <c r="X8"/>
  <c r="K10" i="1" s="1"/>
  <c r="X12" i="3"/>
  <c r="X16"/>
  <c r="X20"/>
  <c r="U4"/>
  <c r="U8"/>
  <c r="U12"/>
  <c r="J32" i="1" s="1"/>
  <c r="U16" i="3"/>
  <c r="U20"/>
  <c r="U7"/>
  <c r="J9" i="1" s="1"/>
  <c r="U11" i="3"/>
  <c r="U15"/>
  <c r="U19"/>
  <c r="U23"/>
  <c r="U18"/>
  <c r="U6"/>
  <c r="J10" i="1" s="1"/>
  <c r="U10" i="3"/>
  <c r="U14"/>
  <c r="J11" i="1" s="1"/>
  <c r="U22" i="3"/>
  <c r="U5"/>
  <c r="J13" i="1" s="1"/>
  <c r="U9" i="3"/>
  <c r="J8" i="1" s="1"/>
  <c r="U13" i="3"/>
  <c r="J7" i="1" s="1"/>
  <c r="U17" i="3"/>
  <c r="U21"/>
  <c r="R7"/>
  <c r="R11"/>
  <c r="I10" i="1" s="1"/>
  <c r="R15" i="3"/>
  <c r="R19"/>
  <c r="R23"/>
  <c r="R5"/>
  <c r="I7" i="1" s="1"/>
  <c r="R9" i="3"/>
  <c r="R13"/>
  <c r="R17"/>
  <c r="R21"/>
  <c r="O7"/>
  <c r="H8" i="1" s="1"/>
  <c r="O11" i="3"/>
  <c r="O15"/>
  <c r="O19"/>
  <c r="O23"/>
  <c r="O6"/>
  <c r="O10"/>
  <c r="H18" i="1" s="1"/>
  <c r="O14" i="3"/>
  <c r="O22"/>
  <c r="O18"/>
  <c r="O5"/>
  <c r="O9"/>
  <c r="H29" i="1" s="1"/>
  <c r="O13" i="3"/>
  <c r="O17"/>
  <c r="O21"/>
  <c r="O4"/>
  <c r="O8"/>
  <c r="O12"/>
  <c r="O16"/>
  <c r="O20"/>
  <c r="L4"/>
  <c r="L20"/>
  <c r="L16"/>
  <c r="L12"/>
  <c r="G11" i="1" s="1"/>
  <c r="L8" i="3"/>
  <c r="L6"/>
  <c r="G7" i="1" s="1"/>
  <c r="L14" i="3"/>
  <c r="L22"/>
  <c r="L10"/>
  <c r="L18"/>
  <c r="L7"/>
  <c r="L11"/>
  <c r="L15"/>
  <c r="L19"/>
  <c r="L23"/>
  <c r="L5"/>
  <c r="L9"/>
  <c r="L13"/>
  <c r="L17"/>
  <c r="L21"/>
  <c r="I4"/>
  <c r="I8"/>
  <c r="I12"/>
  <c r="I16"/>
  <c r="I20"/>
  <c r="I7"/>
  <c r="I11"/>
  <c r="F31" i="1" s="1"/>
  <c r="E31" i="2" s="1"/>
  <c r="I15" i="3"/>
  <c r="I19"/>
  <c r="I23"/>
  <c r="I6"/>
  <c r="I10"/>
  <c r="I14"/>
  <c r="I18"/>
  <c r="I22"/>
  <c r="I5"/>
  <c r="F6" i="1" s="1"/>
  <c r="I9" i="3"/>
  <c r="I13"/>
  <c r="I17"/>
  <c r="I21"/>
  <c r="F19"/>
  <c r="F23"/>
  <c r="F7"/>
  <c r="F11"/>
  <c r="E29" i="1" s="1"/>
  <c r="E5"/>
  <c r="F15" i="3"/>
  <c r="F21"/>
  <c r="F13"/>
  <c r="F5"/>
  <c r="F17"/>
  <c r="F9"/>
  <c r="F20"/>
  <c r="F16"/>
  <c r="F12"/>
  <c r="E15" i="1" s="1"/>
  <c r="F8" i="3"/>
  <c r="E12" i="1" s="1"/>
  <c r="F4" i="3"/>
  <c r="E7" i="1" s="1"/>
  <c r="F22" i="3"/>
  <c r="F18"/>
  <c r="F14"/>
  <c r="F10"/>
  <c r="C4"/>
  <c r="D28" i="1" s="1"/>
  <c r="C8" i="3"/>
  <c r="C12"/>
  <c r="C16"/>
  <c r="C20"/>
  <c r="C7"/>
  <c r="C11"/>
  <c r="C15"/>
  <c r="C19"/>
  <c r="C23"/>
  <c r="C6"/>
  <c r="C10"/>
  <c r="C14"/>
  <c r="C18"/>
  <c r="C22"/>
  <c r="C5"/>
  <c r="D6" i="1" s="1"/>
  <c r="C9" i="3"/>
  <c r="D7" i="1" s="1"/>
  <c r="C13" i="3"/>
  <c r="C17"/>
  <c r="C21"/>
  <c r="K34" i="1" l="1"/>
  <c r="K7"/>
  <c r="J33"/>
  <c r="J12"/>
  <c r="J22"/>
  <c r="J6"/>
  <c r="W13" i="2"/>
  <c r="I11" i="1"/>
  <c r="P17" i="2"/>
  <c r="Q15"/>
  <c r="M17"/>
  <c r="W10"/>
  <c r="H6" i="1"/>
  <c r="W16" i="2"/>
  <c r="P15"/>
  <c r="W9"/>
  <c r="G6" i="1"/>
  <c r="G8"/>
  <c r="G10"/>
  <c r="N26" i="2"/>
  <c r="N17"/>
  <c r="F10" i="1"/>
  <c r="F8"/>
  <c r="F15"/>
  <c r="N27" i="2"/>
  <c r="W8"/>
  <c r="M26"/>
  <c r="L28"/>
  <c r="AA28"/>
  <c r="E14" i="1"/>
  <c r="K7" i="2"/>
  <c r="V14"/>
  <c r="H11" i="1"/>
  <c r="K8" i="2"/>
  <c r="R27"/>
  <c r="V15"/>
  <c r="O26"/>
  <c r="U15"/>
  <c r="W14"/>
  <c r="W15"/>
  <c r="AB11" i="1"/>
  <c r="AB26"/>
  <c r="AA32" i="2" s="1"/>
  <c r="AB6" i="1"/>
  <c r="AA6" i="2" s="1"/>
  <c r="AB17" i="1"/>
  <c r="AB7"/>
  <c r="AB9"/>
  <c r="AA34" i="2" s="1"/>
  <c r="AB14" i="1"/>
  <c r="AA27" i="2"/>
  <c r="K12"/>
  <c r="P20"/>
  <c r="W18"/>
  <c r="L9"/>
  <c r="V9"/>
  <c r="Q20"/>
  <c r="V20"/>
  <c r="AA28" i="1"/>
  <c r="AA7"/>
  <c r="AA13"/>
  <c r="AA14"/>
  <c r="Z22" i="2" s="1"/>
  <c r="AA17" i="1"/>
  <c r="Z33" i="2" s="1"/>
  <c r="AA6" i="1"/>
  <c r="Z6" i="2" s="1"/>
  <c r="AA26" i="1"/>
  <c r="Z32" i="2" s="1"/>
  <c r="AA8" i="1"/>
  <c r="K31" i="2"/>
  <c r="L26"/>
  <c r="Q19"/>
  <c r="N9"/>
  <c r="P19"/>
  <c r="R19"/>
  <c r="K28"/>
  <c r="N25"/>
  <c r="L13"/>
  <c r="V19"/>
  <c r="Q13"/>
  <c r="M13"/>
  <c r="N13"/>
  <c r="M24"/>
  <c r="AA26"/>
  <c r="Z28" i="1"/>
  <c r="Z8"/>
  <c r="Z13"/>
  <c r="Y14" i="2" s="1"/>
  <c r="Z6" i="1"/>
  <c r="Y6" i="2" s="1"/>
  <c r="Y31"/>
  <c r="Z27" i="1"/>
  <c r="Y29" i="2" s="1"/>
  <c r="Z22" i="1"/>
  <c r="Y32" i="2" s="1"/>
  <c r="Z18" i="1"/>
  <c r="Z21"/>
  <c r="Z17"/>
  <c r="Z23"/>
  <c r="Z9"/>
  <c r="Y10" i="2" s="1"/>
  <c r="Z19" i="1"/>
  <c r="Y13"/>
  <c r="X31" i="2" s="1"/>
  <c r="Y11" i="1"/>
  <c r="Y9"/>
  <c r="X34" i="2" s="1"/>
  <c r="Y8" i="1"/>
  <c r="Y18"/>
  <c r="Y12"/>
  <c r="Y17"/>
  <c r="X33" i="2" s="1"/>
  <c r="Y6" i="1"/>
  <c r="X6" i="2" s="1"/>
  <c r="Y26" i="1"/>
  <c r="Y7"/>
  <c r="M22" i="2"/>
  <c r="W20"/>
  <c r="W6"/>
  <c r="W17" i="1"/>
  <c r="V33" i="2" s="1"/>
  <c r="W8" i="1"/>
  <c r="V7" i="2" s="1"/>
  <c r="W26" i="1"/>
  <c r="W6"/>
  <c r="V6" i="2" s="1"/>
  <c r="V26" i="1"/>
  <c r="V7"/>
  <c r="V17"/>
  <c r="U17" i="2" s="1"/>
  <c r="V8" i="1"/>
  <c r="V9"/>
  <c r="U34" i="2" s="1"/>
  <c r="V6" i="1"/>
  <c r="U6" i="2" s="1"/>
  <c r="U26" i="1"/>
  <c r="T24" i="2" s="1"/>
  <c r="U12" i="1"/>
  <c r="U27"/>
  <c r="U6"/>
  <c r="T6" i="2" s="1"/>
  <c r="U17" i="1"/>
  <c r="T33" i="2" s="1"/>
  <c r="U7" i="1"/>
  <c r="U9"/>
  <c r="U8"/>
  <c r="T7" i="2" s="1"/>
  <c r="T13" i="1"/>
  <c r="S15" i="2" s="1"/>
  <c r="T8" i="1"/>
  <c r="T18"/>
  <c r="T10"/>
  <c r="T26"/>
  <c r="T7"/>
  <c r="T17"/>
  <c r="S18" i="2" s="1"/>
  <c r="T6" i="1"/>
  <c r="S6" i="2" s="1"/>
  <c r="S26" i="1"/>
  <c r="R24" i="2" s="1"/>
  <c r="S7" i="1"/>
  <c r="S17"/>
  <c r="R18" i="2" s="1"/>
  <c r="S8" i="1"/>
  <c r="R8" i="2" s="1"/>
  <c r="S9" i="1"/>
  <c r="S10"/>
  <c r="S13"/>
  <c r="S6"/>
  <c r="P14" i="2"/>
  <c r="R9" i="1"/>
  <c r="Q12" i="2" s="1"/>
  <c r="R8" i="1"/>
  <c r="Q7" i="2" s="1"/>
  <c r="R27" i="1"/>
  <c r="Q26" i="2" s="1"/>
  <c r="R6" i="1"/>
  <c r="Q6" i="2" s="1"/>
  <c r="Q28" i="1"/>
  <c r="Q8"/>
  <c r="Q26"/>
  <c r="P21" i="2" s="1"/>
  <c r="Q6" i="1"/>
  <c r="P6" i="2" s="1"/>
  <c r="Q9" i="1"/>
  <c r="Q7"/>
  <c r="O19" i="2"/>
  <c r="P8" i="1"/>
  <c r="P7"/>
  <c r="P17"/>
  <c r="O33" i="2" s="1"/>
  <c r="I31" i="1"/>
  <c r="I18"/>
  <c r="Z12" i="2"/>
  <c r="P12"/>
  <c r="L12"/>
  <c r="R12"/>
  <c r="N8"/>
  <c r="M12"/>
  <c r="U12"/>
  <c r="AA12"/>
  <c r="V12"/>
  <c r="N12"/>
  <c r="H16" i="1"/>
  <c r="H13"/>
  <c r="H9"/>
  <c r="H7"/>
  <c r="L8" i="2"/>
  <c r="L11"/>
  <c r="N14"/>
  <c r="X14"/>
  <c r="G21" i="1"/>
  <c r="G15"/>
  <c r="G26"/>
  <c r="G12"/>
  <c r="K29" i="2"/>
  <c r="L21"/>
  <c r="M10"/>
  <c r="AA21"/>
  <c r="Z21"/>
  <c r="AA24"/>
  <c r="L24"/>
  <c r="N21"/>
  <c r="M21"/>
  <c r="N10"/>
  <c r="R21"/>
  <c r="X21"/>
  <c r="S21"/>
  <c r="U21"/>
  <c r="F11" i="1"/>
  <c r="E13" i="2" s="1"/>
  <c r="F29" i="1"/>
  <c r="E29" i="2" s="1"/>
  <c r="F9" i="1"/>
  <c r="E7" i="2" s="1"/>
  <c r="F24" i="1"/>
  <c r="F12"/>
  <c r="F17"/>
  <c r="F13"/>
  <c r="E20" i="2" s="1"/>
  <c r="D14" i="1"/>
  <c r="D12"/>
  <c r="D30"/>
  <c r="D29"/>
  <c r="E24"/>
  <c r="Q16" i="2"/>
  <c r="K18"/>
  <c r="P22"/>
  <c r="O25"/>
  <c r="N24"/>
  <c r="Y8"/>
  <c r="AA22"/>
  <c r="Y24"/>
  <c r="T23"/>
  <c r="Z20"/>
  <c r="O24"/>
  <c r="L22"/>
  <c r="M18"/>
  <c r="P18"/>
  <c r="N18"/>
  <c r="U16"/>
  <c r="Y22"/>
  <c r="M16"/>
  <c r="S20"/>
  <c r="L18"/>
  <c r="Z18"/>
  <c r="V18"/>
  <c r="Y23"/>
  <c r="AA23"/>
  <c r="X20"/>
  <c r="N23"/>
  <c r="O23"/>
  <c r="K16"/>
  <c r="R22"/>
  <c r="U18"/>
  <c r="T16"/>
  <c r="Z16"/>
  <c r="Q23"/>
  <c r="R20"/>
  <c r="L17"/>
  <c r="N16"/>
  <c r="Y20"/>
  <c r="R6"/>
  <c r="K26"/>
  <c r="K21"/>
  <c r="M6"/>
  <c r="K6"/>
  <c r="P11"/>
  <c r="AA15"/>
  <c r="AA16"/>
  <c r="K13"/>
  <c r="M11"/>
  <c r="Z11"/>
  <c r="V11"/>
  <c r="L6"/>
  <c r="L16"/>
  <c r="Q18"/>
  <c r="P16"/>
  <c r="K10"/>
  <c r="O21"/>
  <c r="V16"/>
  <c r="Y18"/>
  <c r="Z17"/>
  <c r="X19"/>
  <c r="R16"/>
  <c r="T18"/>
  <c r="E31" i="1"/>
  <c r="E11"/>
  <c r="E8"/>
  <c r="E13"/>
  <c r="E27"/>
  <c r="D29" i="2" s="1"/>
  <c r="E6" i="1"/>
  <c r="K15" i="2"/>
  <c r="N11"/>
  <c r="V8"/>
  <c r="AA10"/>
  <c r="L10"/>
  <c r="AA25"/>
  <c r="AA11"/>
  <c r="Q11"/>
  <c r="K9"/>
  <c r="K22"/>
  <c r="Z9"/>
  <c r="Z10"/>
  <c r="Y12"/>
  <c r="X12"/>
  <c r="K24"/>
  <c r="K14"/>
  <c r="Y9"/>
  <c r="AA7"/>
  <c r="Y13"/>
  <c r="N28"/>
  <c r="R31"/>
  <c r="R32"/>
  <c r="S32"/>
  <c r="S28"/>
  <c r="L33"/>
  <c r="M32"/>
  <c r="S33"/>
  <c r="O29"/>
  <c r="S31"/>
  <c r="K32"/>
  <c r="K25"/>
  <c r="R30"/>
  <c r="N29"/>
  <c r="K17"/>
  <c r="Q33"/>
  <c r="L30"/>
  <c r="P34"/>
  <c r="P30"/>
  <c r="K20"/>
  <c r="K23"/>
  <c r="N34"/>
  <c r="O28"/>
  <c r="R33"/>
  <c r="K11"/>
  <c r="P32"/>
  <c r="Q29"/>
  <c r="L34"/>
  <c r="P33"/>
  <c r="G24" i="1"/>
  <c r="G30"/>
  <c r="F27" i="2" s="1"/>
  <c r="I8" i="1"/>
  <c r="I20"/>
  <c r="I24"/>
  <c r="H22" i="2" s="1"/>
  <c r="I15" i="1"/>
  <c r="P9"/>
  <c r="O16" i="2" s="1"/>
  <c r="P13" i="1"/>
  <c r="O15" i="2" s="1"/>
  <c r="K27" i="1"/>
  <c r="J25" i="2" s="1"/>
  <c r="K13" i="1"/>
  <c r="J15" i="2" s="1"/>
  <c r="K17" i="1"/>
  <c r="J16" i="2" s="1"/>
  <c r="K8" i="1"/>
  <c r="K28"/>
  <c r="J28" i="2" s="1"/>
  <c r="K9" i="1"/>
  <c r="J34" i="2" s="1"/>
  <c r="J14" i="1"/>
  <c r="J34"/>
  <c r="I34" i="2" s="1"/>
  <c r="J24" i="1"/>
  <c r="J26"/>
  <c r="I26" i="2" s="1"/>
  <c r="J17" i="1"/>
  <c r="I33" i="2" s="1"/>
  <c r="J25" i="1"/>
  <c r="J27"/>
  <c r="J28"/>
  <c r="J16"/>
  <c r="I32" i="2" s="1"/>
  <c r="I9" i="1"/>
  <c r="I17"/>
  <c r="I34"/>
  <c r="I16"/>
  <c r="I28"/>
  <c r="I26"/>
  <c r="I29"/>
  <c r="I13"/>
  <c r="H14"/>
  <c r="H26"/>
  <c r="H21"/>
  <c r="H27"/>
  <c r="G25" i="2" s="1"/>
  <c r="H12" i="1"/>
  <c r="H17"/>
  <c r="G33" i="2" s="1"/>
  <c r="G14" i="1"/>
  <c r="G33"/>
  <c r="G18"/>
  <c r="G13"/>
  <c r="G32"/>
  <c r="G9"/>
  <c r="G17"/>
  <c r="F18"/>
  <c r="E25" i="2" s="1"/>
  <c r="F26" i="1"/>
  <c r="F28"/>
  <c r="E30" i="2" s="1"/>
  <c r="D21" i="1"/>
  <c r="D32"/>
  <c r="E17"/>
  <c r="D33" i="2" s="1"/>
  <c r="E26" i="1"/>
  <c r="D21" i="2" s="1"/>
  <c r="E6"/>
  <c r="J19"/>
  <c r="H19"/>
  <c r="D19" i="1"/>
  <c r="D27"/>
  <c r="D10"/>
  <c r="D26"/>
  <c r="I19" i="2"/>
  <c r="I22"/>
  <c r="I7"/>
  <c r="I8"/>
  <c r="H10"/>
  <c r="E17"/>
  <c r="H34" i="1"/>
  <c r="H10"/>
  <c r="H15"/>
  <c r="H24"/>
  <c r="G22" i="2" s="1"/>
  <c r="H28" i="1"/>
  <c r="G30" i="2" s="1"/>
  <c r="E8"/>
  <c r="E5"/>
  <c r="D5"/>
  <c r="F5"/>
  <c r="E9"/>
  <c r="G31" i="1"/>
  <c r="G34"/>
  <c r="F9" i="2" s="1"/>
  <c r="E34" i="1"/>
  <c r="E18"/>
  <c r="E16"/>
  <c r="D20" i="2" s="1"/>
  <c r="E28" i="1"/>
  <c r="E10"/>
  <c r="E9"/>
  <c r="D13"/>
  <c r="D31"/>
  <c r="D23"/>
  <c r="D17"/>
  <c r="D16"/>
  <c r="D11"/>
  <c r="D34"/>
  <c r="D8"/>
  <c r="D18"/>
  <c r="D24"/>
  <c r="D9"/>
  <c r="J17" i="2" l="1"/>
  <c r="X7"/>
  <c r="R17"/>
  <c r="I16"/>
  <c r="R9"/>
  <c r="S9"/>
  <c r="V17"/>
  <c r="O17"/>
  <c r="AA33"/>
  <c r="AA17"/>
  <c r="S7"/>
  <c r="U7"/>
  <c r="X17"/>
  <c r="T17"/>
  <c r="P7"/>
  <c r="T26"/>
  <c r="X18"/>
  <c r="G14"/>
  <c r="S10"/>
  <c r="I14"/>
  <c r="F26"/>
  <c r="Y21"/>
  <c r="J14"/>
  <c r="O18"/>
  <c r="Y17"/>
  <c r="I28"/>
  <c r="E15"/>
  <c r="I25"/>
  <c r="P10"/>
  <c r="Z8"/>
  <c r="AA8"/>
  <c r="U24"/>
  <c r="U26"/>
  <c r="X9"/>
  <c r="R26"/>
  <c r="S12"/>
  <c r="S17"/>
  <c r="H28"/>
  <c r="I27"/>
  <c r="S22"/>
  <c r="S26"/>
  <c r="V24"/>
  <c r="V26"/>
  <c r="P27"/>
  <c r="P28"/>
  <c r="X32"/>
  <c r="X26"/>
  <c r="Z30"/>
  <c r="Z28"/>
  <c r="H26"/>
  <c r="H11"/>
  <c r="T12"/>
  <c r="S11"/>
  <c r="T34"/>
  <c r="T14"/>
  <c r="R11"/>
  <c r="T8"/>
  <c r="Y11"/>
  <c r="Z7"/>
  <c r="E12"/>
  <c r="U8"/>
  <c r="Y16"/>
  <c r="U14"/>
  <c r="X8"/>
  <c r="P13"/>
  <c r="D34"/>
  <c r="Q8"/>
  <c r="Q14"/>
  <c r="Z13"/>
  <c r="X24"/>
  <c r="E10"/>
  <c r="T13"/>
  <c r="Y19"/>
  <c r="G18"/>
  <c r="R13"/>
  <c r="Z27"/>
  <c r="Z31"/>
  <c r="Z15"/>
  <c r="AA18"/>
  <c r="AA14"/>
  <c r="X15"/>
  <c r="R15"/>
  <c r="G27"/>
  <c r="I20"/>
  <c r="F28"/>
  <c r="E27"/>
  <c r="AA13"/>
  <c r="AA9"/>
  <c r="T29"/>
  <c r="T27"/>
  <c r="H13"/>
  <c r="Z26"/>
  <c r="Q10"/>
  <c r="Q27"/>
  <c r="G28"/>
  <c r="H29"/>
  <c r="Y27"/>
  <c r="Z14"/>
  <c r="Z24"/>
  <c r="S24"/>
  <c r="S25"/>
  <c r="I13"/>
  <c r="X13"/>
  <c r="E26"/>
  <c r="V13"/>
  <c r="P9"/>
  <c r="P26"/>
  <c r="Q9"/>
  <c r="U33"/>
  <c r="U13"/>
  <c r="Y33"/>
  <c r="Y15"/>
  <c r="Y30"/>
  <c r="Y26"/>
  <c r="O9"/>
  <c r="S13"/>
  <c r="T9"/>
  <c r="J24"/>
  <c r="J26"/>
  <c r="X28"/>
  <c r="X25"/>
  <c r="F31"/>
  <c r="F32"/>
  <c r="U9"/>
  <c r="Y25"/>
  <c r="Y7"/>
  <c r="AD22" i="1"/>
  <c r="Y28" i="2"/>
  <c r="Y34"/>
  <c r="AD19" i="1"/>
  <c r="AE19" s="1"/>
  <c r="R10" i="2"/>
  <c r="X11"/>
  <c r="X10"/>
  <c r="X16"/>
  <c r="X22"/>
  <c r="U32"/>
  <c r="U22"/>
  <c r="S14"/>
  <c r="T32"/>
  <c r="T22"/>
  <c r="V32"/>
  <c r="V22"/>
  <c r="F11"/>
  <c r="O10"/>
  <c r="P8"/>
  <c r="V10"/>
  <c r="V21"/>
  <c r="U10"/>
  <c r="U11"/>
  <c r="D25"/>
  <c r="P24"/>
  <c r="T21"/>
  <c r="T11"/>
  <c r="T25"/>
  <c r="T10"/>
  <c r="Q25"/>
  <c r="H14"/>
  <c r="S16"/>
  <c r="S8"/>
  <c r="I15"/>
  <c r="O14"/>
  <c r="R14"/>
  <c r="R7"/>
  <c r="E16"/>
  <c r="O11"/>
  <c r="AD6" i="1"/>
  <c r="AD7"/>
  <c r="I29" i="2"/>
  <c r="H8"/>
  <c r="H12"/>
  <c r="G19"/>
  <c r="G12"/>
  <c r="G15"/>
  <c r="H21"/>
  <c r="E14"/>
  <c r="J8"/>
  <c r="O8"/>
  <c r="E11"/>
  <c r="G24"/>
  <c r="AD21" i="1"/>
  <c r="G21" i="2"/>
  <c r="I10"/>
  <c r="J10"/>
  <c r="E32"/>
  <c r="E21"/>
  <c r="E18"/>
  <c r="G13"/>
  <c r="AD25" i="1"/>
  <c r="H18" i="2"/>
  <c r="E28"/>
  <c r="E24"/>
  <c r="J11"/>
  <c r="J23"/>
  <c r="H7"/>
  <c r="H16"/>
  <c r="I12"/>
  <c r="E22"/>
  <c r="O20"/>
  <c r="J22"/>
  <c r="I21"/>
  <c r="J20"/>
  <c r="AD30" i="1"/>
  <c r="F24" i="2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AD27" i="1"/>
  <c r="O7" i="2"/>
  <c r="O34"/>
  <c r="G29"/>
  <c r="I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AQ34" s="1"/>
  <c r="F6"/>
  <c r="F34"/>
  <c r="AD12" i="1"/>
  <c r="G23" i="2"/>
  <c r="H9"/>
  <c r="H30"/>
  <c r="I23"/>
  <c r="I11"/>
  <c r="J13"/>
  <c r="J27"/>
  <c r="O12"/>
  <c r="O31"/>
  <c r="F21"/>
  <c r="F7"/>
  <c r="F12"/>
  <c r="AD9" i="1"/>
  <c r="H33" i="2"/>
  <c r="AD20" i="1"/>
  <c r="H6" i="2"/>
  <c r="O6"/>
  <c r="J6"/>
  <c r="I17"/>
  <c r="H31"/>
  <c r="AD29" i="1"/>
  <c r="H24" i="2"/>
  <c r="G31"/>
  <c r="AD14" i="1"/>
  <c r="AE14" s="1"/>
  <c r="AD33"/>
  <c r="AD32"/>
  <c r="AD26"/>
  <c r="F19" i="2"/>
  <c r="D18"/>
  <c r="G16"/>
  <c r="G17"/>
  <c r="D17"/>
  <c r="AE22" i="1"/>
  <c r="C29" i="2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AD15" i="1"/>
  <c r="AE15" s="1"/>
  <c r="G6" i="2"/>
  <c r="AF28"/>
  <c r="AF9"/>
  <c r="C19"/>
  <c r="C16"/>
  <c r="AF16"/>
  <c r="F15"/>
  <c r="AD17" i="1"/>
  <c r="C5" i="2"/>
  <c r="C33"/>
  <c r="C25"/>
  <c r="AF25"/>
  <c r="D27"/>
  <c r="D26"/>
  <c r="AF14"/>
  <c r="C26"/>
  <c r="D7"/>
  <c r="D10"/>
  <c r="AD31" i="1"/>
  <c r="C14" i="2"/>
  <c r="AD11" i="1"/>
  <c r="AF17" i="2"/>
  <c r="C17"/>
  <c r="AF24"/>
  <c r="AF11"/>
  <c r="AF26"/>
  <c r="C8"/>
  <c r="D22"/>
  <c r="D15"/>
  <c r="AD8" i="1"/>
  <c r="AF19" i="2"/>
  <c r="D23"/>
  <c r="D11"/>
  <c r="AD28" i="1"/>
  <c r="AF23" i="2"/>
  <c r="AD10" i="1"/>
  <c r="AF8" i="2"/>
  <c r="AF13"/>
  <c r="AF7"/>
  <c r="AD13" i="1"/>
  <c r="C7" i="2"/>
  <c r="C13"/>
  <c r="AD34" i="1"/>
  <c r="AF22" i="2"/>
  <c r="AD16" i="1"/>
  <c r="C24" i="2"/>
  <c r="AD23" i="1"/>
  <c r="C22" i="2"/>
  <c r="C27"/>
  <c r="C9"/>
  <c r="C23"/>
  <c r="AF27"/>
  <c r="C32"/>
  <c r="AD24" i="1"/>
  <c r="AF6" i="2"/>
  <c r="C11"/>
  <c r="C10"/>
  <c r="AF10"/>
  <c r="C21"/>
  <c r="AF15"/>
  <c r="C15"/>
  <c r="AF12"/>
  <c r="C12"/>
  <c r="AF21"/>
  <c r="C18"/>
  <c r="AF18"/>
  <c r="AD18" i="1"/>
  <c r="C6" i="2"/>
  <c r="AE20" i="1" l="1"/>
  <c r="AE25"/>
  <c r="AL20" i="2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E12" i="1"/>
  <c r="AY8" i="2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E16" i="1"/>
  <c r="AE34"/>
  <c r="AE9"/>
  <c r="AB14" i="2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E32" i="1"/>
  <c r="AQ31" i="2"/>
  <c r="AW31"/>
  <c r="AS31"/>
  <c r="AE33" i="1"/>
  <c r="AE23"/>
  <c r="AH30" i="2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E18" i="1"/>
  <c r="AL14" i="2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29" i="1"/>
  <c r="AE21"/>
  <c r="AE7"/>
  <c r="AE6"/>
  <c r="AI9" i="2"/>
  <c r="AP14"/>
  <c r="AI14"/>
  <c r="AM9"/>
  <c r="AI8"/>
  <c r="AN9"/>
  <c r="AV9"/>
  <c r="AS14"/>
  <c r="AK14"/>
  <c r="AE27" i="1"/>
  <c r="AB7" i="2"/>
  <c r="AH9"/>
  <c r="AT9"/>
  <c r="AO9"/>
  <c r="AN14"/>
  <c r="AR14"/>
  <c r="AG14"/>
  <c r="AJ9"/>
  <c r="AP9"/>
  <c r="AL9"/>
  <c r="AM14"/>
  <c r="AW14"/>
  <c r="AV14"/>
  <c r="AT14"/>
  <c r="AB15"/>
  <c r="AE26" i="1"/>
  <c r="AG24" i="2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E17" i="1"/>
  <c r="AV7" i="2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E8" i="1"/>
  <c r="AR24" i="2"/>
  <c r="AL24"/>
  <c r="AI24"/>
  <c r="AU24"/>
  <c r="AK24"/>
  <c r="AO24"/>
  <c r="AE13" i="1"/>
  <c r="AT6" i="2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E30" i="1"/>
  <c r="AE10"/>
  <c r="AQ8" i="2"/>
  <c r="AO23"/>
  <c r="AU23"/>
  <c r="AW8"/>
  <c r="AL8"/>
  <c r="AV8"/>
  <c r="AH8"/>
  <c r="AJ11"/>
  <c r="AR23"/>
  <c r="AI23"/>
  <c r="AW23"/>
  <c r="AK23"/>
  <c r="AW11"/>
  <c r="AP23"/>
  <c r="AR22"/>
  <c r="AE24" i="1"/>
  <c r="AE31"/>
  <c r="AV17" i="2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E11" i="1"/>
  <c r="AE28"/>
  <c r="AO22" i="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20" l="1"/>
  <c r="BF34"/>
  <c r="BF6"/>
  <c r="BF29"/>
  <c r="BF33"/>
  <c r="BF32"/>
  <c r="BF30"/>
  <c r="BF31"/>
  <c r="BF16"/>
  <c r="BF28"/>
  <c r="BF14"/>
  <c r="BF9"/>
  <c r="BF23"/>
  <c r="BF25"/>
  <c r="BF26"/>
  <c r="BF24"/>
  <c r="BF11"/>
  <c r="BF8"/>
  <c r="BF19"/>
  <c r="BF17"/>
  <c r="BF22"/>
  <c r="BF13"/>
  <c r="BF27"/>
  <c r="BF10"/>
  <c r="BF12"/>
  <c r="BF15"/>
  <c r="BF21"/>
  <c r="AC30" i="1" s="1"/>
  <c r="BF18" i="2"/>
  <c r="BF7"/>
  <c r="AC19" i="1" l="1"/>
  <c r="AC23"/>
  <c r="AC20"/>
  <c r="AC14"/>
  <c r="AC7"/>
  <c r="AC24"/>
  <c r="AC6"/>
  <c r="AC11"/>
  <c r="AC33"/>
  <c r="AC25"/>
  <c r="AC8"/>
  <c r="AC9"/>
  <c r="AC34"/>
  <c r="AC27"/>
  <c r="AC22"/>
  <c r="AC13"/>
  <c r="AC16"/>
  <c r="AC10"/>
  <c r="AC28"/>
  <c r="AC21"/>
  <c r="AC31"/>
  <c r="AC18"/>
  <c r="AC26"/>
  <c r="AC29"/>
  <c r="AC15"/>
  <c r="AC12"/>
  <c r="AC32"/>
  <c r="AC17"/>
</calcChain>
</file>

<file path=xl/sharedStrings.xml><?xml version="1.0" encoding="utf-8"?>
<sst xmlns="http://schemas.openxmlformats.org/spreadsheetml/2006/main" count="777" uniqueCount="136">
  <si>
    <t>Páteční tréninkové turnaje - sezóna 2021/2022</t>
  </si>
  <si>
    <t>1.10.</t>
  </si>
  <si>
    <t>8.10.</t>
  </si>
  <si>
    <t>15.10.</t>
  </si>
  <si>
    <t>22.10.</t>
  </si>
  <si>
    <t>29.10.</t>
  </si>
  <si>
    <t>5.11.</t>
  </si>
  <si>
    <t>12.11.</t>
  </si>
  <si>
    <t>19.11.</t>
  </si>
  <si>
    <t>26.11.</t>
  </si>
  <si>
    <t>3.12.</t>
  </si>
  <si>
    <t>10.12.</t>
  </si>
  <si>
    <t>17.12.</t>
  </si>
  <si>
    <t>7.1.</t>
  </si>
  <si>
    <t>14.1.</t>
  </si>
  <si>
    <t>21.1.</t>
  </si>
  <si>
    <t>28.1.</t>
  </si>
  <si>
    <t>4.2.</t>
  </si>
  <si>
    <t>11.2.</t>
  </si>
  <si>
    <t>18.2.</t>
  </si>
  <si>
    <t>25.02.</t>
  </si>
  <si>
    <t>11.3.</t>
  </si>
  <si>
    <t>18.3.</t>
  </si>
  <si>
    <t>25.3.</t>
  </si>
  <si>
    <t>1.4.</t>
  </si>
  <si>
    <t>8.4.</t>
  </si>
  <si>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</si>
  <si>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</si>
  <si>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</si>
  <si>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</si>
  <si>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</si>
  <si>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</si>
  <si>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</si>
  <si>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</si>
  <si>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</si>
  <si>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</si>
  <si>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</si>
  <si>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</si>
  <si>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</si>
  <si>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</si>
  <si>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Kořínek Jáchym</t>
  </si>
  <si>
    <t>7.</t>
  </si>
  <si>
    <t>Jech Miloš</t>
  </si>
  <si>
    <t>8.</t>
  </si>
  <si>
    <t>Karafiát Václav</t>
  </si>
  <si>
    <t>9.</t>
  </si>
  <si>
    <t>Krejbich Lukáš</t>
  </si>
  <si>
    <t>10.</t>
  </si>
  <si>
    <t>Živný Karel</t>
  </si>
  <si>
    <t>11.</t>
  </si>
  <si>
    <t>12.</t>
  </si>
  <si>
    <t>Eliáš Jakub</t>
  </si>
  <si>
    <t>13.</t>
  </si>
  <si>
    <t>Šoltys Roman</t>
  </si>
  <si>
    <t>14.</t>
  </si>
  <si>
    <t>Dubnička Augustín</t>
  </si>
  <si>
    <t>15.</t>
  </si>
  <si>
    <t>Holub Antonín</t>
  </si>
  <si>
    <t>16.</t>
  </si>
  <si>
    <t>Mejzr Jan</t>
  </si>
  <si>
    <t>17.</t>
  </si>
  <si>
    <t>Niko Viliam</t>
  </si>
  <si>
    <t>18.</t>
  </si>
  <si>
    <t>19.</t>
  </si>
  <si>
    <t>Zimmermann Ladislav</t>
  </si>
  <si>
    <t>20.</t>
  </si>
  <si>
    <t>Kastner Jan</t>
  </si>
  <si>
    <t>21.</t>
  </si>
  <si>
    <t>22.</t>
  </si>
  <si>
    <t>23.</t>
  </si>
  <si>
    <t>Skopec Luboš</t>
  </si>
  <si>
    <t>24.</t>
  </si>
  <si>
    <t>Hanzlík Jiří</t>
  </si>
  <si>
    <t>25.</t>
  </si>
  <si>
    <t>Szeko Ludovít</t>
  </si>
  <si>
    <t>26.</t>
  </si>
  <si>
    <t>Rastočný Josef ml.</t>
  </si>
  <si>
    <t>27.</t>
  </si>
  <si>
    <t>28.</t>
  </si>
  <si>
    <t>29.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</si>
  <si>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</si>
  <si>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</si>
  <si>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</si>
  <si>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</si>
  <si>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</si>
  <si>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</si>
  <si>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</si>
  <si>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</si>
  <si>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</si>
  <si>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</si>
  <si>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</si>
  <si>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</si>
  <si>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</si>
  <si>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</si>
  <si>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15.páteční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</si>
  <si>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</si>
  <si>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</si>
  <si>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</si>
  <si>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</si>
  <si>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</si>
  <si>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Černý Jakub</t>
  </si>
  <si>
    <t>Šulc Jakub</t>
  </si>
  <si>
    <t>Řezáč Jindřich</t>
  </si>
  <si>
    <t>Šmejkal Josef</t>
  </si>
  <si>
    <t>Heřmanský Milan</t>
  </si>
  <si>
    <t>Bartoš František</t>
  </si>
  <si>
    <t>Páteční tréninkové turnaje - sezóna 2022/2023</t>
  </si>
  <si>
    <t>7.10.</t>
  </si>
  <si>
    <t>14.10.</t>
  </si>
  <si>
    <t>21.10.</t>
  </si>
  <si>
    <t>4.11.</t>
  </si>
  <si>
    <t>11.11.</t>
  </si>
  <si>
    <t>18.11.</t>
  </si>
  <si>
    <t>25.11.</t>
  </si>
  <si>
    <t>21.páteční turnaj</t>
  </si>
  <si>
    <t>22.páteční turnaj</t>
  </si>
  <si>
    <t>23.páteční turnaj</t>
  </si>
  <si>
    <t>24.páteční turnaj</t>
  </si>
  <si>
    <t>25.páteční turnaj</t>
  </si>
  <si>
    <t>2.12.</t>
  </si>
  <si>
    <t>9.12.</t>
  </si>
  <si>
    <t>16.12.</t>
  </si>
  <si>
    <t>6.1.</t>
  </si>
  <si>
    <t>13.1.</t>
  </si>
  <si>
    <t>20.1.</t>
  </si>
  <si>
    <t>27.1.</t>
  </si>
  <si>
    <t>3.2.</t>
  </si>
  <si>
    <t>10.2.</t>
  </si>
  <si>
    <t>17.2.</t>
  </si>
  <si>
    <t>24.2.</t>
  </si>
  <si>
    <t>3.3.</t>
  </si>
  <si>
    <t>10.3.</t>
  </si>
  <si>
    <t>17.3.</t>
  </si>
  <si>
    <t>24.3.</t>
  </si>
  <si>
    <t>31.3.</t>
  </si>
  <si>
    <t>Bartko Dominik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</si>
</sst>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1" xfId="0" applyFont="1" applyFill="1" applyBorder="1" applyAlignment="1" applyProtection="1">
      <alignment horizont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16" xfId="0" applyFont="1" applyBorder="1"/>
    <xf numFmtId="0" fontId="5" fillId="0" borderId="0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10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10" xfId="0" applyNumberFormat="1" applyFont="1" applyBorder="1" applyAlignment="1"/>
    <xf numFmtId="0" fontId="4" fillId="0" borderId="15" xfId="0" applyFont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19" xfId="0" applyBorder="1"/>
    <xf numFmtId="0" fontId="0" fillId="0" borderId="6" xfId="0" applyBorder="1"/>
    <xf numFmtId="0" fontId="10" fillId="0" borderId="6" xfId="0" applyFont="1" applyBorder="1"/>
    <xf numFmtId="0" fontId="1" fillId="0" borderId="9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16" fontId="8" fillId="7" borderId="18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7" borderId="1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/>
    </xf>
    <xf numFmtId="1" fontId="3" fillId="7" borderId="22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4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1" fillId="0" borderId="34" xfId="0" applyFont="1" applyBorder="1" applyAlignment="1">
      <alignment horizontal="left" vertic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horizontal="left" vertical="center"/>
    </xf>
    <xf numFmtId="0" fontId="1" fillId="0" borderId="35" xfId="0" applyFont="1" applyFill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5" fillId="0" borderId="28" xfId="0" applyFont="1" applyFill="1" applyBorder="1" applyAlignment="1" applyProtection="1">
      <alignment horizontal="center"/>
    </xf>
    <xf numFmtId="0" fontId="1" fillId="0" borderId="11" xfId="0" applyFont="1" applyFill="1" applyBorder="1" applyAlignment="1">
      <alignment horizontal="center"/>
    </xf>
    <xf numFmtId="164" fontId="3" fillId="0" borderId="3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1" fontId="3" fillId="2" borderId="28" xfId="0" applyNumberFormat="1" applyFont="1" applyFill="1" applyBorder="1" applyAlignment="1">
      <alignment horizontal="center"/>
    </xf>
    <xf numFmtId="1" fontId="3" fillId="2" borderId="29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2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1" fillId="0" borderId="37" xfId="0" applyFont="1" applyBorder="1" applyAlignment="1">
      <alignment horizontal="left" vertical="center"/>
    </xf>
    <xf numFmtId="0" fontId="4" fillId="0" borderId="33" xfId="0" applyFont="1" applyBorder="1" applyAlignment="1">
      <alignment horizontal="center"/>
    </xf>
    <xf numFmtId="0" fontId="1" fillId="6" borderId="38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center"/>
    </xf>
    <xf numFmtId="0" fontId="6" fillId="0" borderId="40" xfId="0" applyFont="1" applyBorder="1"/>
    <xf numFmtId="0" fontId="1" fillId="5" borderId="41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Border="1" applyAlignment="1">
      <alignment horizontal="left" vertic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1" fontId="3" fillId="0" borderId="46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" fillId="0" borderId="46" xfId="0" applyFont="1" applyBorder="1" applyAlignment="1">
      <alignment horizontal="left" vertical="center"/>
    </xf>
    <xf numFmtId="0" fontId="6" fillId="0" borderId="47" xfId="0" applyFont="1" applyBorder="1"/>
    <xf numFmtId="0" fontId="1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0" borderId="0" xfId="0" applyFill="1" applyBorder="1"/>
    <xf numFmtId="0" fontId="2" fillId="4" borderId="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14" fontId="0" fillId="0" borderId="10" xfId="0" applyNumberFormat="1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35"/>
  <sheetViews>
    <sheetView tabSelected="1" topLeftCell="A4" zoomScale="70" zoomScaleNormal="70" workbookViewId="0">
      <selection activeCell="K24" sqref="K24"/>
    </sheetView>
  </sheetViews>
  <sheetFormatPr defaultColWidth="9.109375" defaultRowHeight="14.4"/>
  <cols>
    <col min="1" max="1" width="0.44140625" style="1" customWidth="1"/>
    <col min="2" max="2" width="7.88671875" style="1" customWidth="1"/>
    <col min="3" max="3" width="22.88671875" style="1" customWidth="1"/>
    <col min="4" max="28" width="5.6640625" style="2" customWidth="1"/>
    <col min="29" max="29" width="10.5546875" style="2" customWidth="1"/>
    <col min="30" max="30" width="10.33203125" style="2" customWidth="1"/>
    <col min="31" max="31" width="1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34" t="s">
        <v>106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</row>
    <row r="3" spans="1:32" ht="15" thickBot="1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0">
        <v>21</v>
      </c>
      <c r="Y3" s="10">
        <v>22</v>
      </c>
      <c r="Z3" s="10">
        <v>23</v>
      </c>
      <c r="AA3" s="10">
        <v>24</v>
      </c>
      <c r="AB3" s="10">
        <v>25</v>
      </c>
      <c r="AC3" s="10"/>
      <c r="AD3" s="21"/>
      <c r="AE3" s="21"/>
    </row>
    <row r="4" spans="1:32" ht="27" customHeight="1" thickBot="1">
      <c r="B4" s="3"/>
      <c r="C4" s="73"/>
      <c r="D4" s="11" t="s">
        <v>107</v>
      </c>
      <c r="E4" s="12" t="s">
        <v>108</v>
      </c>
      <c r="F4" s="13" t="s">
        <v>109</v>
      </c>
      <c r="G4" s="13" t="s">
        <v>110</v>
      </c>
      <c r="H4" s="12" t="s">
        <v>111</v>
      </c>
      <c r="I4" s="12" t="s">
        <v>112</v>
      </c>
      <c r="J4" s="13" t="s">
        <v>113</v>
      </c>
      <c r="K4" s="130" t="s">
        <v>119</v>
      </c>
      <c r="L4" s="130" t="s">
        <v>120</v>
      </c>
      <c r="M4" s="130" t="s">
        <v>121</v>
      </c>
      <c r="N4" s="130" t="s">
        <v>122</v>
      </c>
      <c r="O4" s="130" t="s">
        <v>123</v>
      </c>
      <c r="P4" s="12" t="s">
        <v>124</v>
      </c>
      <c r="Q4" s="12" t="s">
        <v>125</v>
      </c>
      <c r="R4" s="12" t="s">
        <v>126</v>
      </c>
      <c r="S4" s="12" t="s">
        <v>127</v>
      </c>
      <c r="T4" s="12" t="s">
        <v>128</v>
      </c>
      <c r="U4" s="12" t="s">
        <v>129</v>
      </c>
      <c r="V4" s="12" t="s">
        <v>130</v>
      </c>
      <c r="W4" s="13" t="s">
        <v>131</v>
      </c>
      <c r="X4" s="12" t="s">
        <v>132</v>
      </c>
      <c r="Y4" s="12" t="s">
        <v>133</v>
      </c>
      <c r="Z4" s="12" t="s">
        <v>134</v>
      </c>
      <c r="AA4" s="12"/>
      <c r="AB4" s="58"/>
      <c r="AC4" s="63"/>
      <c r="AD4" s="74"/>
      <c r="AE4" s="75"/>
    </row>
    <row r="5" spans="1:32" ht="18.75" customHeight="1" thickBot="1">
      <c r="B5" s="4"/>
      <c r="C5" s="76"/>
      <c r="D5" s="77">
        <f>List1!B3</f>
        <v>7</v>
      </c>
      <c r="E5" s="78">
        <f>List1!E3</f>
        <v>10</v>
      </c>
      <c r="F5" s="78">
        <f>List1!H3</f>
        <v>8</v>
      </c>
      <c r="G5" s="78">
        <f>List1!K3</f>
        <v>5</v>
      </c>
      <c r="H5" s="78">
        <f>List1!N3</f>
        <v>7</v>
      </c>
      <c r="I5" s="78">
        <f>List1!Q3</f>
        <v>8</v>
      </c>
      <c r="J5" s="78">
        <f>List1!T3</f>
        <v>7</v>
      </c>
      <c r="K5" s="78">
        <f>List1!W3</f>
        <v>6</v>
      </c>
      <c r="L5" s="78">
        <f>List1!Z3</f>
        <v>0</v>
      </c>
      <c r="M5" s="78">
        <f>List1!AC3</f>
        <v>0</v>
      </c>
      <c r="N5" s="78">
        <f>List1!AF3</f>
        <v>0</v>
      </c>
      <c r="O5" s="78">
        <f>List1!AI3</f>
        <v>0</v>
      </c>
      <c r="P5" s="78">
        <f>List1!AL3</f>
        <v>0</v>
      </c>
      <c r="Q5" s="78">
        <f>List1!AO3</f>
        <v>0</v>
      </c>
      <c r="R5" s="78">
        <f>List1!AR3</f>
        <v>0</v>
      </c>
      <c r="S5" s="78">
        <f>List1!AU3</f>
        <v>0</v>
      </c>
      <c r="T5" s="78">
        <f>List1!AX3</f>
        <v>0</v>
      </c>
      <c r="U5" s="78">
        <f>List1!BA3</f>
        <v>0</v>
      </c>
      <c r="V5" s="78">
        <f>List1!BD3</f>
        <v>0</v>
      </c>
      <c r="W5" s="78">
        <f>List1!BG3</f>
        <v>0</v>
      </c>
      <c r="X5" s="78">
        <f>List1!BJ3</f>
        <v>0</v>
      </c>
      <c r="Y5" s="78">
        <f>List1!BM3</f>
        <v>0</v>
      </c>
      <c r="Z5" s="78">
        <f>List1!BP3</f>
        <v>0</v>
      </c>
      <c r="AA5" s="78">
        <f>List1!BS3</f>
        <v>0</v>
      </c>
      <c r="AB5" s="79">
        <f>List1!BV3</f>
        <v>0</v>
      </c>
      <c r="AC5" s="64" t="s">
        <v>26</v>
      </c>
      <c r="AD5" s="37" t="s">
        <v>27</v>
      </c>
      <c r="AE5" s="38" t="s">
        <v>28</v>
      </c>
    </row>
    <row r="6" spans="1:32" ht="18.75" customHeight="1">
      <c r="B6" s="80" t="s">
        <v>29</v>
      </c>
      <c r="C6" s="42" t="s">
        <v>30</v>
      </c>
      <c r="D6" s="67">
        <f>IFERROR(VLOOKUP($C6,List1!$B$4:$C$23,2,FALSE),"")</f>
        <v>7</v>
      </c>
      <c r="E6" s="68">
        <f>IFERROR(VLOOKUP($C6,List1!$E$4:$F$23,2,FALSE),"")</f>
        <v>8</v>
      </c>
      <c r="F6" s="68">
        <f>IFERROR(VLOOKUP($C6,List1!$H$4:$I$23,2,FALSE),"")</f>
        <v>7</v>
      </c>
      <c r="G6" s="68">
        <f>IFERROR(VLOOKUP($C6,List1!$K$4:$L$23,2,FALSE),"")</f>
        <v>2</v>
      </c>
      <c r="H6" s="68">
        <f>IFERROR(VLOOKUP($C6,List1!$N$4:$O$23,2,FALSE),"")</f>
        <v>6</v>
      </c>
      <c r="I6" s="68">
        <f>IFERROR(VLOOKUP($C6,List1!$Q$4:$R$23,2,FALSE),"")</f>
        <v>8</v>
      </c>
      <c r="J6" s="68">
        <f>IFERROR(VLOOKUP($C6,List1!$T$4:$U$23,2,FALSE),"")</f>
        <v>7</v>
      </c>
      <c r="K6" s="68" t="str">
        <f>IFERROR(VLOOKUP($C6,List1!$W$4:$X$23,2,FALSE),"")</f>
        <v/>
      </c>
      <c r="L6" s="68" t="str">
        <f>IFERROR(VLOOKUP($C6,List1!$Z$4:$AA$23,2,FALSE),"")</f>
        <v/>
      </c>
      <c r="M6" s="68" t="str">
        <f>IFERROR(VLOOKUP($C6,List1!$AC$4:$AD$23,2,FALSE),"")</f>
        <v/>
      </c>
      <c r="N6" s="68" t="str">
        <f>IFERROR(VLOOKUP($C6,List1!$AF$4:$AG$23,2,FALSE),"")</f>
        <v/>
      </c>
      <c r="O6" s="68" t="str">
        <f>IFERROR(VLOOKUP($C6,List1!$AI$4:$AJ$23,2,FALSE),"")</f>
        <v/>
      </c>
      <c r="P6" s="68" t="str">
        <f>IFERROR(VLOOKUP($C6,List1!$AL$4:$AM$23,2,FALSE),"")</f>
        <v/>
      </c>
      <c r="Q6" s="68" t="str">
        <f>IFERROR(VLOOKUP($C6,List1!$AO$4:$AP$23,2,FALSE),"")</f>
        <v/>
      </c>
      <c r="R6" s="68" t="str">
        <f>IFERROR(VLOOKUP($C6,List1!$AR$4:$AS$23,2,FALSE),"")</f>
        <v/>
      </c>
      <c r="S6" s="68" t="str">
        <f>IFERROR(VLOOKUP($C6,List1!$AU$4:$AV$23,2,FALSE),"")</f>
        <v/>
      </c>
      <c r="T6" s="68" t="str">
        <f>IFERROR(VLOOKUP($C6,List1!$AX$4:$AY$23,2,FALSE),"")</f>
        <v/>
      </c>
      <c r="U6" s="68" t="str">
        <f>IFERROR(VLOOKUP($C6,List1!$BA$4:$BB$23,2,FALSE),"")</f>
        <v/>
      </c>
      <c r="V6" s="68" t="str">
        <f>IFERROR(VLOOKUP($C6,List1!$BD$4:$BE$23,2,FALSE),"")</f>
        <v/>
      </c>
      <c r="W6" s="68" t="str">
        <f>IFERROR(VLOOKUP($C6,List1!$BG$4:$BH$23,2,FALSE),"")</f>
        <v/>
      </c>
      <c r="X6" s="68" t="str">
        <f>IFERROR(VLOOKUP($C6,List1!$BJ$4:$BK$23,2,FALSE),"")</f>
        <v/>
      </c>
      <c r="Y6" s="68" t="str">
        <f>IFERROR(VLOOKUP($C6,List1!$BM$4:$BN$23,2,FALSE),"")</f>
        <v/>
      </c>
      <c r="Z6" s="68" t="str">
        <f>IFERROR(VLOOKUP($C6,List1!$BP$4:$BQ$23,2,FALSE),"")</f>
        <v/>
      </c>
      <c r="AA6" s="68" t="str">
        <f>IFERROR(VLOOKUP($C6,List1!$BS$4:$BT$23,2,FALSE),"")</f>
        <v/>
      </c>
      <c r="AB6" s="69" t="str">
        <f>IFERROR(VLOOKUP($C6,List1!$BV$4:$BW$23,2,FALSE),"")</f>
        <v/>
      </c>
      <c r="AC6" s="65">
        <f>VLOOKUP(C6,'Pomocná data'!AE:BF,28,FALSE)</f>
        <v>45</v>
      </c>
      <c r="AD6" s="81">
        <f t="shared" ref="AD6:AD34" si="0">SUM(D6:AB6)</f>
        <v>45</v>
      </c>
      <c r="AE6" s="82">
        <f t="shared" ref="AE6:AE34" si="1">IF(AD6=0,"",SUM(D6:AB6)/(SUMIF(D6:AB6,"&gt;0",$D$5:$AB$5)))</f>
        <v>0.86538461538461542</v>
      </c>
    </row>
    <row r="7" spans="1:32" ht="18.75" customHeight="1">
      <c r="A7" s="14"/>
      <c r="B7" s="83" t="s">
        <v>31</v>
      </c>
      <c r="C7" s="87" t="s">
        <v>36</v>
      </c>
      <c r="D7" s="67" t="str">
        <f>IFERROR(VLOOKUP($C7,List1!$B$4:$C$23,2,FALSE),"")</f>
        <v/>
      </c>
      <c r="E7" s="68">
        <f>IFERROR(VLOOKUP($C7,List1!$E$4:$F$23,2,FALSE),"")</f>
        <v>10</v>
      </c>
      <c r="F7" s="68" t="str">
        <f>IFERROR(VLOOKUP($C7,List1!$H$4:$I$23,2,FALSE),"")</f>
        <v/>
      </c>
      <c r="G7" s="68">
        <f>IFERROR(VLOOKUP($C7,List1!$K$4:$L$23,2,FALSE),"")</f>
        <v>3</v>
      </c>
      <c r="H7" s="68">
        <f>IFERROR(VLOOKUP($C7,List1!$N$4:$O$23,2,FALSE),"")</f>
        <v>7</v>
      </c>
      <c r="I7" s="68" t="str">
        <f>IFERROR(VLOOKUP($C7,List1!$Q$4:$R$23,2,FALSE),"")</f>
        <v/>
      </c>
      <c r="J7" s="68">
        <f>IFERROR(VLOOKUP($C7,List1!$T$4:$U$23,2,FALSE),"")</f>
        <v>6</v>
      </c>
      <c r="K7" s="68">
        <f>IFERROR(VLOOKUP($C7,List1!$W$4:$X$23,2,FALSE),"")</f>
        <v>4</v>
      </c>
      <c r="L7" s="68" t="str">
        <f>IFERROR(VLOOKUP($C7,List1!$Z$4:$AA$23,2,FALSE),"")</f>
        <v/>
      </c>
      <c r="M7" s="68" t="str">
        <f>IFERROR(VLOOKUP($C7,List1!$AC$4:$AD$23,2,FALSE),"")</f>
        <v/>
      </c>
      <c r="N7" s="68" t="str">
        <f>IFERROR(VLOOKUP($C7,List1!$AF$4:$AG$23,2,FALSE),"")</f>
        <v/>
      </c>
      <c r="O7" s="68" t="str">
        <f>IFERROR(VLOOKUP($C7,List1!$AI$4:$AJ$23,2,FALSE),"")</f>
        <v/>
      </c>
      <c r="P7" s="68" t="str">
        <f>IFERROR(VLOOKUP($C7,List1!$AL$4:$AM$23,2,FALSE),"")</f>
        <v/>
      </c>
      <c r="Q7" s="68" t="str">
        <f>IFERROR(VLOOKUP($C7,List1!$AO$4:$AP$23,2,FALSE),"")</f>
        <v/>
      </c>
      <c r="R7" s="68" t="str">
        <f>IFERROR(VLOOKUP($C7,List1!$AR$4:$AS$23,2,FALSE),"")</f>
        <v/>
      </c>
      <c r="S7" s="68" t="str">
        <f>IFERROR(VLOOKUP($C7,List1!$AU$4:$AV$23,2,FALSE),"")</f>
        <v/>
      </c>
      <c r="T7" s="68" t="str">
        <f>IFERROR(VLOOKUP($C7,List1!$AX$4:$AY$23,2,FALSE),"")</f>
        <v/>
      </c>
      <c r="U7" s="68" t="str">
        <f>IFERROR(VLOOKUP($C7,List1!$BA$4:$BB$23,2,FALSE),"")</f>
        <v/>
      </c>
      <c r="V7" s="68" t="str">
        <f>IFERROR(VLOOKUP($C7,List1!$BD$4:$BE$23,2,FALSE),"")</f>
        <v/>
      </c>
      <c r="W7" s="68" t="str">
        <f>IFERROR(VLOOKUP($C7,List1!$BG$4:$BH$23,2,FALSE),"")</f>
        <v/>
      </c>
      <c r="X7" s="68" t="str">
        <f>IFERROR(VLOOKUP($C7,List1!$BJ$4:$BK$23,2,FALSE),"")</f>
        <v/>
      </c>
      <c r="Y7" s="68" t="str">
        <f>IFERROR(VLOOKUP($C7,List1!$BM$4:$BN$23,2,FALSE),"")</f>
        <v/>
      </c>
      <c r="Z7" s="68" t="str">
        <f>IFERROR(VLOOKUP($C7,List1!$BP$4:$BQ$23,2,FALSE),"")</f>
        <v/>
      </c>
      <c r="AA7" s="68" t="str">
        <f>IFERROR(VLOOKUP($C7,List1!$BS$4:$BT$23,2,FALSE),"")</f>
        <v/>
      </c>
      <c r="AB7" s="69" t="str">
        <f>IFERROR(VLOOKUP($C7,List1!$BV$4:$BW$23,2,FALSE),"")</f>
        <v/>
      </c>
      <c r="AC7" s="65">
        <f>VLOOKUP(C7,'Pomocná data'!AE:BF,28,FALSE)</f>
        <v>30</v>
      </c>
      <c r="AD7" s="85">
        <f t="shared" si="0"/>
        <v>30</v>
      </c>
      <c r="AE7" s="82">
        <f t="shared" si="1"/>
        <v>0.8571428571428571</v>
      </c>
    </row>
    <row r="8" spans="1:32" ht="18.75" customHeight="1">
      <c r="A8" s="14"/>
      <c r="B8" s="86" t="s">
        <v>33</v>
      </c>
      <c r="C8" s="87" t="s">
        <v>34</v>
      </c>
      <c r="D8" s="67">
        <f>IFERROR(VLOOKUP($C8,List1!$B$4:$C$23,2,FALSE),"")</f>
        <v>5</v>
      </c>
      <c r="E8" s="68">
        <f>IFERROR(VLOOKUP($C8,List1!$E$4:$F$23,2,FALSE),"")</f>
        <v>9</v>
      </c>
      <c r="F8" s="68">
        <f>IFERROR(VLOOKUP($C8,List1!$H$4:$I$23,2,FALSE),"")</f>
        <v>4</v>
      </c>
      <c r="G8" s="68" t="str">
        <f>IFERROR(VLOOKUP($C8,List1!$K$4:$L$23,2,FALSE),"")</f>
        <v/>
      </c>
      <c r="H8" s="68" t="str">
        <f>IFERROR(VLOOKUP($C8,List1!$N$4:$O$23,2,FALSE),"")</f>
        <v/>
      </c>
      <c r="I8" s="68">
        <f>IFERROR(VLOOKUP($C8,List1!$Q$4:$R$23,2,FALSE),"")</f>
        <v>5</v>
      </c>
      <c r="J8" s="68">
        <f>IFERROR(VLOOKUP($C8,List1!$T$4:$U$23,2,FALSE),"")</f>
        <v>2</v>
      </c>
      <c r="K8" s="68" t="str">
        <f>IFERROR(VLOOKUP($C8,List1!$W$4:$X$23,2,FALSE),"")</f>
        <v/>
      </c>
      <c r="L8" s="68" t="str">
        <f>IFERROR(VLOOKUP($C8,List1!$Z$4:$AA$23,2,FALSE),"")</f>
        <v/>
      </c>
      <c r="M8" s="68" t="str">
        <f>IFERROR(VLOOKUP($C8,List1!$AC$4:$AD$23,2,FALSE),"")</f>
        <v/>
      </c>
      <c r="N8" s="68" t="str">
        <f>IFERROR(VLOOKUP($C8,List1!$AF$4:$AG$23,2,FALSE),"")</f>
        <v/>
      </c>
      <c r="O8" s="68" t="str">
        <f>IFERROR(VLOOKUP($C8,List1!$AI$4:$AJ$23,2,FALSE),"")</f>
        <v/>
      </c>
      <c r="P8" s="68" t="str">
        <f>IFERROR(VLOOKUP($C8,List1!$AL$4:$AM$23,2,FALSE),"")</f>
        <v/>
      </c>
      <c r="Q8" s="68" t="str">
        <f>IFERROR(VLOOKUP($C8,List1!$AO$4:$AP$23,2,FALSE),"")</f>
        <v/>
      </c>
      <c r="R8" s="68" t="str">
        <f>IFERROR(VLOOKUP($C8,List1!$AR$4:$AS$23,2,FALSE),"")</f>
        <v/>
      </c>
      <c r="S8" s="68" t="str">
        <f>IFERROR(VLOOKUP($C8,List1!$AU$4:$AV$23,2,FALSE),"")</f>
        <v/>
      </c>
      <c r="T8" s="68" t="str">
        <f>IFERROR(VLOOKUP($C8,List1!$AX$4:$AY$23,2,FALSE),"")</f>
        <v/>
      </c>
      <c r="U8" s="68" t="str">
        <f>IFERROR(VLOOKUP($C8,List1!$BA$4:$BB$23,2,FALSE),"")</f>
        <v/>
      </c>
      <c r="V8" s="68" t="str">
        <f>IFERROR(VLOOKUP($C8,List1!$BD$4:$BE$23,2,FALSE),"")</f>
        <v/>
      </c>
      <c r="W8" s="68" t="str">
        <f>IFERROR(VLOOKUP($C8,List1!$BG$4:$BH$23,2,FALSE),"")</f>
        <v/>
      </c>
      <c r="X8" s="68" t="str">
        <f>IFERROR(VLOOKUP($C8,List1!$BJ$4:$BK$23,2,FALSE),"")</f>
        <v/>
      </c>
      <c r="Y8" s="68" t="str">
        <f>IFERROR(VLOOKUP($C8,List1!$BM$4:$BN$23,2,FALSE),"")</f>
        <v/>
      </c>
      <c r="Z8" s="68" t="str">
        <f>IFERROR(VLOOKUP($C8,List1!$BP$4:$BQ$23,2,FALSE),"")</f>
        <v/>
      </c>
      <c r="AA8" s="68" t="str">
        <f>IFERROR(VLOOKUP($C8,List1!$BS$4:$BT$23,2,FALSE),"")</f>
        <v/>
      </c>
      <c r="AB8" s="69" t="str">
        <f>IFERROR(VLOOKUP($C8,List1!$BV$4:$BW$23,2,FALSE),"")</f>
        <v/>
      </c>
      <c r="AC8" s="65">
        <f>VLOOKUP(C8,'Pomocná data'!AE:BF,28,FALSE)</f>
        <v>25</v>
      </c>
      <c r="AD8" s="85">
        <f t="shared" si="0"/>
        <v>25</v>
      </c>
      <c r="AE8" s="82">
        <f t="shared" si="1"/>
        <v>0.625</v>
      </c>
    </row>
    <row r="9" spans="1:32" ht="18.75" customHeight="1">
      <c r="A9" s="14"/>
      <c r="B9" s="20" t="s">
        <v>35</v>
      </c>
      <c r="C9" s="84" t="s">
        <v>32</v>
      </c>
      <c r="D9" s="67" t="str">
        <f>IFERROR(VLOOKUP($C9,List1!$B$4:$C$23,2,FALSE),"")</f>
        <v/>
      </c>
      <c r="E9" s="68">
        <f>IFERROR(VLOOKUP($C9,List1!$E$4:$F$23,2,FALSE),"")</f>
        <v>5</v>
      </c>
      <c r="F9" s="68">
        <f>IFERROR(VLOOKUP($C9,List1!$H$4:$I$23,2,FALSE),"")</f>
        <v>6</v>
      </c>
      <c r="G9" s="68">
        <f>IFERROR(VLOOKUP($C9,List1!$K$4:$L$23,2,FALSE),"")</f>
        <v>5</v>
      </c>
      <c r="H9" s="68" t="str">
        <f>IFERROR(VLOOKUP($C9,List1!$N$4:$O$23,2,FALSE),"")</f>
        <v/>
      </c>
      <c r="I9" s="68" t="str">
        <f>IFERROR(VLOOKUP($C9,List1!$Q$4:$R$23,2,FALSE),"")</f>
        <v/>
      </c>
      <c r="J9" s="68">
        <f>IFERROR(VLOOKUP($C9,List1!$T$4:$U$23,2,FALSE),"")</f>
        <v>4</v>
      </c>
      <c r="K9" s="68">
        <f>IFERROR(VLOOKUP($C9,List1!$W$4:$X$23,2,FALSE),"")</f>
        <v>3</v>
      </c>
      <c r="L9" s="68" t="str">
        <f>IFERROR(VLOOKUP($C9,List1!$Z$4:$AA$23,2,FALSE),"")</f>
        <v/>
      </c>
      <c r="M9" s="68" t="str">
        <f>IFERROR(VLOOKUP($C9,List1!$AC$4:$AD$23,2,FALSE),"")</f>
        <v/>
      </c>
      <c r="N9" s="68" t="str">
        <f>IFERROR(VLOOKUP($C9,List1!$AF$4:$AG$23,2,FALSE),"")</f>
        <v/>
      </c>
      <c r="O9" s="68" t="str">
        <f>IFERROR(VLOOKUP($C9,List1!$AI$4:$AJ$23,2,FALSE),"")</f>
        <v/>
      </c>
      <c r="P9" s="68" t="str">
        <f>IFERROR(VLOOKUP($C9,List1!$AL$4:$AM$23,2,FALSE),"")</f>
        <v/>
      </c>
      <c r="Q9" s="68" t="str">
        <f>IFERROR(VLOOKUP($C9,List1!$AO$4:$AP$23,2,FALSE),"")</f>
        <v/>
      </c>
      <c r="R9" s="68" t="str">
        <f>IFERROR(VLOOKUP($C9,List1!$AR$4:$AS$23,2,FALSE),"")</f>
        <v/>
      </c>
      <c r="S9" s="68" t="str">
        <f>IFERROR(VLOOKUP($C9,List1!$AU$4:$AV$23,2,FALSE),"")</f>
        <v/>
      </c>
      <c r="T9" s="68" t="str">
        <f>IFERROR(VLOOKUP($C9,List1!$AX$4:$AY$23,2,FALSE),"")</f>
        <v/>
      </c>
      <c r="U9" s="68" t="str">
        <f>IFERROR(VLOOKUP($C9,List1!$BA$4:$BB$23,2,FALSE),"")</f>
        <v/>
      </c>
      <c r="V9" s="68" t="str">
        <f>IFERROR(VLOOKUP($C9,List1!$BD$4:$BE$23,2,FALSE),"")</f>
        <v/>
      </c>
      <c r="W9" s="68" t="str">
        <f>IFERROR(VLOOKUP($C9,List1!$BG$4:$BH$23,2,FALSE),"")</f>
        <v/>
      </c>
      <c r="X9" s="68" t="str">
        <f>IFERROR(VLOOKUP($C9,List1!$BJ$4:$BK$23,2,FALSE),"")</f>
        <v/>
      </c>
      <c r="Y9" s="68" t="str">
        <f>IFERROR(VLOOKUP($C9,List1!$BM$4:$BN$23,2,FALSE),"")</f>
        <v/>
      </c>
      <c r="Z9" s="68" t="str">
        <f>IFERROR(VLOOKUP($C9,List1!$BP$4:$BQ$23,2,FALSE),"")</f>
        <v/>
      </c>
      <c r="AA9" s="68" t="str">
        <f>IFERROR(VLOOKUP($C9,List1!$BS$4:$BT$23,2,FALSE),"")</f>
        <v/>
      </c>
      <c r="AB9" s="69" t="str">
        <f>IFERROR(VLOOKUP($C9,List1!$BV$4:$BW$23,2,FALSE),"")</f>
        <v/>
      </c>
      <c r="AC9" s="65">
        <f>VLOOKUP(C9,'Pomocná data'!AE:BF,28,FALSE)</f>
        <v>23</v>
      </c>
      <c r="AD9" s="85">
        <f t="shared" si="0"/>
        <v>23</v>
      </c>
      <c r="AE9" s="82">
        <f t="shared" si="1"/>
        <v>0.63888888888888884</v>
      </c>
    </row>
    <row r="10" spans="1:32" ht="18.75" customHeight="1">
      <c r="A10" s="14"/>
      <c r="B10" s="88" t="s">
        <v>37</v>
      </c>
      <c r="C10" s="84" t="s">
        <v>44</v>
      </c>
      <c r="D10" s="67" t="str">
        <f>IFERROR(VLOOKUP($C10,List1!$B$4:$C$23,2,FALSE),"")</f>
        <v/>
      </c>
      <c r="E10" s="68" t="str">
        <f>IFERROR(VLOOKUP($C10,List1!$E$4:$F$23,2,FALSE),"")</f>
        <v/>
      </c>
      <c r="F10" s="68">
        <f>IFERROR(VLOOKUP($C10,List1!$H$4:$I$23,2,FALSE),"")</f>
        <v>5</v>
      </c>
      <c r="G10" s="68">
        <f>IFERROR(VLOOKUP($C10,List1!$K$4:$L$23,2,FALSE),"")</f>
        <v>4</v>
      </c>
      <c r="H10" s="68">
        <f>IFERROR(VLOOKUP($C10,List1!$N$4:$O$23,2,FALSE),"")</f>
        <v>4</v>
      </c>
      <c r="I10" s="68">
        <f>IFERROR(VLOOKUP($C10,List1!$Q$4:$R$23,2,FALSE),"")</f>
        <v>6</v>
      </c>
      <c r="J10" s="68" t="str">
        <f>IFERROR(VLOOKUP($C10,List1!$T$4:$U$23,2,FALSE),"")</f>
        <v/>
      </c>
      <c r="K10" s="68">
        <f>IFERROR(VLOOKUP($C10,List1!$W$4:$X$23,2,FALSE),"")</f>
        <v>2</v>
      </c>
      <c r="L10" s="68" t="str">
        <f>IFERROR(VLOOKUP($C10,List1!$Z$4:$AA$23,2,FALSE),"")</f>
        <v/>
      </c>
      <c r="M10" s="68" t="str">
        <f>IFERROR(VLOOKUP($C10,List1!$AC$4:$AD$23,2,FALSE),"")</f>
        <v/>
      </c>
      <c r="N10" s="68" t="str">
        <f>IFERROR(VLOOKUP($C10,List1!$AF$4:$AG$23,2,FALSE),"")</f>
        <v/>
      </c>
      <c r="O10" s="68" t="str">
        <f>IFERROR(VLOOKUP($C10,List1!$AI$4:$AJ$23,2,FALSE),"")</f>
        <v/>
      </c>
      <c r="P10" s="68" t="str">
        <f>IFERROR(VLOOKUP($C10,List1!$AL$4:$AM$23,2,FALSE),"")</f>
        <v/>
      </c>
      <c r="Q10" s="68" t="str">
        <f>IFERROR(VLOOKUP($C10,List1!$AO$4:$AP$23,2,FALSE),"")</f>
        <v/>
      </c>
      <c r="R10" s="68" t="str">
        <f>IFERROR(VLOOKUP($C10,List1!$AR$4:$AS$23,2,FALSE),"")</f>
        <v/>
      </c>
      <c r="S10" s="68" t="str">
        <f>IFERROR(VLOOKUP($C10,List1!$AU$4:$AV$23,2,FALSE),"")</f>
        <v/>
      </c>
      <c r="T10" s="68" t="str">
        <f>IFERROR(VLOOKUP($C10,List1!$AX$4:$AY$23,2,FALSE),"")</f>
        <v/>
      </c>
      <c r="U10" s="68" t="str">
        <f>IFERROR(VLOOKUP($C10,List1!$BA$4:$BB$23,2,FALSE),"")</f>
        <v/>
      </c>
      <c r="V10" s="68" t="str">
        <f>IFERROR(VLOOKUP($C10,List1!$BD$4:$BE$23,2,FALSE),"")</f>
        <v/>
      </c>
      <c r="W10" s="68" t="str">
        <f>IFERROR(VLOOKUP($C10,List1!$BG$4:$BH$23,2,FALSE),"")</f>
        <v/>
      </c>
      <c r="X10" s="68" t="str">
        <f>IFERROR(VLOOKUP($C10,List1!$BJ$4:$BK$23,2,FALSE),"")</f>
        <v/>
      </c>
      <c r="Y10" s="68" t="str">
        <f>IFERROR(VLOOKUP($C10,List1!$BM$4:$BN$23,2,FALSE),"")</f>
        <v/>
      </c>
      <c r="Z10" s="68" t="str">
        <f>IFERROR(VLOOKUP($C10,List1!$BP$4:$BQ$23,2,FALSE),"")</f>
        <v/>
      </c>
      <c r="AA10" s="68" t="str">
        <f>IFERROR(VLOOKUP($C10,List1!$BS$4:$BT$23,2,FALSE),"")</f>
        <v/>
      </c>
      <c r="AB10" s="69" t="str">
        <f>IFERROR(VLOOKUP($C10,List1!$BV$4:$BW$23,2,FALSE),"")</f>
        <v/>
      </c>
      <c r="AC10" s="65">
        <f>VLOOKUP(C10,'Pomocná data'!AE:BF,28,FALSE)</f>
        <v>21</v>
      </c>
      <c r="AD10" s="81">
        <f t="shared" si="0"/>
        <v>21</v>
      </c>
      <c r="AE10" s="82">
        <f t="shared" si="1"/>
        <v>0.61764705882352944</v>
      </c>
    </row>
    <row r="11" spans="1:32" ht="18.75" customHeight="1">
      <c r="B11" s="88" t="s">
        <v>39</v>
      </c>
      <c r="C11" s="87" t="s">
        <v>38</v>
      </c>
      <c r="D11" s="67">
        <f>IFERROR(VLOOKUP($C11,List1!$B$4:$C$23,2,FALSE),"")</f>
        <v>1</v>
      </c>
      <c r="E11" s="68">
        <f>IFERROR(VLOOKUP($C11,List1!$E$4:$F$23,2,FALSE),"")</f>
        <v>3</v>
      </c>
      <c r="F11" s="68">
        <f>IFERROR(VLOOKUP($C11,List1!$H$4:$I$23,2,FALSE),"")</f>
        <v>1</v>
      </c>
      <c r="G11" s="68">
        <f>IFERROR(VLOOKUP($C11,List1!$K$4:$L$23,2,FALSE),"")</f>
        <v>1</v>
      </c>
      <c r="H11" s="68">
        <f>IFERROR(VLOOKUP($C11,List1!$N$4:$O$23,2,FALSE),"")</f>
        <v>2</v>
      </c>
      <c r="I11" s="68">
        <f>IFERROR(VLOOKUP($C11,List1!$Q$4:$R$23,2,FALSE),"")</f>
        <v>7</v>
      </c>
      <c r="J11" s="68">
        <f>IFERROR(VLOOKUP($C11,List1!$T$4:$U$23,2,FALSE),"")</f>
        <v>3</v>
      </c>
      <c r="K11" s="68" t="str">
        <f>IFERROR(VLOOKUP($C11,List1!$W$4:$X$23,2,FALSE),"")</f>
        <v/>
      </c>
      <c r="L11" s="68" t="str">
        <f>IFERROR(VLOOKUP($C11,List1!$Z$4:$AA$23,2,FALSE),"")</f>
        <v/>
      </c>
      <c r="M11" s="68" t="str">
        <f>IFERROR(VLOOKUP($C11,List1!$AC$4:$AD$23,2,FALSE),"")</f>
        <v/>
      </c>
      <c r="N11" s="68" t="str">
        <f>IFERROR(VLOOKUP($C11,List1!$AF$4:$AG$23,2,FALSE),"")</f>
        <v/>
      </c>
      <c r="O11" s="68" t="str">
        <f>IFERROR(VLOOKUP($C11,List1!$AI$4:$AJ$23,2,FALSE),"")</f>
        <v/>
      </c>
      <c r="P11" s="68" t="str">
        <f>IFERROR(VLOOKUP($C11,List1!$AL$4:$AM$23,2,FALSE),"")</f>
        <v/>
      </c>
      <c r="Q11" s="68" t="str">
        <f>IFERROR(VLOOKUP($C11,List1!$AO$4:$AP$23,2,FALSE),"")</f>
        <v/>
      </c>
      <c r="R11" s="68" t="str">
        <f>IFERROR(VLOOKUP($C11,List1!$AR$4:$AS$23,2,FALSE),"")</f>
        <v/>
      </c>
      <c r="S11" s="68" t="str">
        <f>IFERROR(VLOOKUP($C11,List1!$AU$4:$AV$23,2,FALSE),"")</f>
        <v/>
      </c>
      <c r="T11" s="68" t="str">
        <f>IFERROR(VLOOKUP($C11,List1!$AX$4:$AY$23,2,FALSE),"")</f>
        <v/>
      </c>
      <c r="U11" s="68" t="str">
        <f>IFERROR(VLOOKUP($C11,List1!$BA$4:$BB$23,2,FALSE),"")</f>
        <v/>
      </c>
      <c r="V11" s="68" t="str">
        <f>IFERROR(VLOOKUP($C11,List1!$BD$4:$BE$23,2,FALSE),"")</f>
        <v/>
      </c>
      <c r="W11" s="68" t="str">
        <f>IFERROR(VLOOKUP($C11,List1!$BG$4:$BH$23,2,FALSE),"")</f>
        <v/>
      </c>
      <c r="X11" s="68" t="str">
        <f>IFERROR(VLOOKUP($C11,List1!$BJ$4:$BK$23,2,FALSE),"")</f>
        <v/>
      </c>
      <c r="Y11" s="68" t="str">
        <f>IFERROR(VLOOKUP($C11,List1!$BM$4:$BN$23,2,FALSE),"")</f>
        <v/>
      </c>
      <c r="Z11" s="68" t="str">
        <f>IFERROR(VLOOKUP($C11,List1!$BP$4:$BQ$23,2,FALSE),"")</f>
        <v/>
      </c>
      <c r="AA11" s="68" t="str">
        <f>IFERROR(VLOOKUP($C11,List1!$BS$4:$BT$23,2,FALSE),"")</f>
        <v/>
      </c>
      <c r="AB11" s="69" t="str">
        <f>IFERROR(VLOOKUP($C11,List1!$BV$4:$BW$23,2,FALSE),"")</f>
        <v/>
      </c>
      <c r="AC11" s="65">
        <f>VLOOKUP(C11,'Pomocná data'!AE:BF,28,FALSE)</f>
        <v>18</v>
      </c>
      <c r="AD11" s="85">
        <f t="shared" si="0"/>
        <v>18</v>
      </c>
      <c r="AE11" s="82">
        <f t="shared" si="1"/>
        <v>0.34615384615384615</v>
      </c>
    </row>
    <row r="12" spans="1:32" ht="18.75" customHeight="1">
      <c r="B12" s="88" t="s">
        <v>41</v>
      </c>
      <c r="C12" s="87" t="s">
        <v>46</v>
      </c>
      <c r="D12" s="67">
        <f>IFERROR(VLOOKUP($C12,List1!$B$4:$C$23,2,FALSE),"")</f>
        <v>3</v>
      </c>
      <c r="E12" s="68">
        <f>IFERROR(VLOOKUP($C12,List1!$E$4:$F$23,2,FALSE),"")</f>
        <v>6</v>
      </c>
      <c r="F12" s="68">
        <f>IFERROR(VLOOKUP($C12,List1!$H$4:$I$23,2,FALSE),"")</f>
        <v>2</v>
      </c>
      <c r="G12" s="68" t="str">
        <f>IFERROR(VLOOKUP($C12,List1!$K$4:$L$23,2,FALSE),"")</f>
        <v/>
      </c>
      <c r="H12" s="68" t="str">
        <f>IFERROR(VLOOKUP($C12,List1!$N$4:$O$23,2,FALSE),"")</f>
        <v/>
      </c>
      <c r="I12" s="68">
        <f>IFERROR(VLOOKUP($C12,List1!$Q$4:$R$23,2,FALSE),"")</f>
        <v>4</v>
      </c>
      <c r="J12" s="68">
        <f>IFERROR(VLOOKUP($C12,List1!$T$4:$U$23,2,FALSE),"")</f>
        <v>1</v>
      </c>
      <c r="K12" s="68" t="str">
        <f>IFERROR(VLOOKUP($C12,List1!$W$4:$X$23,2,FALSE),"")</f>
        <v/>
      </c>
      <c r="L12" s="68" t="str">
        <f>IFERROR(VLOOKUP($C12,List1!$Z$4:$AA$23,2,FALSE),"")</f>
        <v/>
      </c>
      <c r="M12" s="68" t="str">
        <f>IFERROR(VLOOKUP($C12,List1!$AC$4:$AD$23,2,FALSE),"")</f>
        <v/>
      </c>
      <c r="N12" s="68" t="str">
        <f>IFERROR(VLOOKUP($C12,List1!$AF$4:$AG$23,2,FALSE),"")</f>
        <v/>
      </c>
      <c r="O12" s="68" t="str">
        <f>IFERROR(VLOOKUP($C12,List1!$AI$4:$AJ$23,2,FALSE),"")</f>
        <v/>
      </c>
      <c r="P12" s="68" t="str">
        <f>IFERROR(VLOOKUP($C12,List1!$AL$4:$AM$23,2,FALSE),"")</f>
        <v/>
      </c>
      <c r="Q12" s="68" t="str">
        <f>IFERROR(VLOOKUP($C12,List1!$AO$4:$AP$23,2,FALSE),"")</f>
        <v/>
      </c>
      <c r="R12" s="68" t="str">
        <f>IFERROR(VLOOKUP($C12,List1!$AR$4:$AS$23,2,FALSE),"")</f>
        <v/>
      </c>
      <c r="S12" s="68" t="str">
        <f>IFERROR(VLOOKUP($C12,List1!$AU$4:$AV$23,2,FALSE),"")</f>
        <v/>
      </c>
      <c r="T12" s="68" t="str">
        <f>IFERROR(VLOOKUP($C12,List1!$AX$4:$AY$23,2,FALSE),"")</f>
        <v/>
      </c>
      <c r="U12" s="68" t="str">
        <f>IFERROR(VLOOKUP($C12,List1!$BA$4:$BB$23,2,FALSE),"")</f>
        <v/>
      </c>
      <c r="V12" s="68" t="str">
        <f>IFERROR(VLOOKUP($C12,List1!$BD$4:$BE$23,2,FALSE),"")</f>
        <v/>
      </c>
      <c r="W12" s="68" t="str">
        <f>IFERROR(VLOOKUP($C12,List1!$BG$4:$BH$23,2,FALSE),"")</f>
        <v/>
      </c>
      <c r="X12" s="68" t="str">
        <f>IFERROR(VLOOKUP($C12,List1!$BJ$4:$BK$23,2,FALSE),"")</f>
        <v/>
      </c>
      <c r="Y12" s="68" t="str">
        <f>IFERROR(VLOOKUP($C12,List1!$BM$4:$BN$23,2,FALSE),"")</f>
        <v/>
      </c>
      <c r="Z12" s="68" t="str">
        <f>IFERROR(VLOOKUP($C12,List1!$BP$4:$BQ$23,2,FALSE),"")</f>
        <v/>
      </c>
      <c r="AA12" s="68" t="str">
        <f>IFERROR(VLOOKUP($C12,List1!$BS$4:$BT$23,2,FALSE),"")</f>
        <v/>
      </c>
      <c r="AB12" s="69" t="str">
        <f>IFERROR(VLOOKUP($C12,List1!$BV$4:$BW$23,2,FALSE),"")</f>
        <v/>
      </c>
      <c r="AC12" s="65">
        <f>VLOOKUP(C12,'Pomocná data'!AE:BF,28,FALSE)</f>
        <v>16</v>
      </c>
      <c r="AD12" s="85">
        <f t="shared" si="0"/>
        <v>16</v>
      </c>
      <c r="AE12" s="82">
        <f t="shared" si="1"/>
        <v>0.4</v>
      </c>
    </row>
    <row r="13" spans="1:32" ht="18.75" customHeight="1">
      <c r="B13" s="88" t="s">
        <v>43</v>
      </c>
      <c r="C13" s="87" t="s">
        <v>57</v>
      </c>
      <c r="D13" s="67">
        <f>IFERROR(VLOOKUP($C13,List1!$B$4:$C$23,2,FALSE),"")</f>
        <v>2</v>
      </c>
      <c r="E13" s="68" t="str">
        <f>IFERROR(VLOOKUP($C13,List1!$E$4:$F$23,2,FALSE),"")</f>
        <v/>
      </c>
      <c r="F13" s="68">
        <f>IFERROR(VLOOKUP($C13,List1!$H$4:$I$23,2,FALSE),"")</f>
        <v>3</v>
      </c>
      <c r="G13" s="68" t="str">
        <f>IFERROR(VLOOKUP($C13,List1!$K$4:$L$23,2,FALSE),"")</f>
        <v/>
      </c>
      <c r="H13" s="68">
        <f>IFERROR(VLOOKUP($C13,List1!$N$4:$O$23,2,FALSE),"")</f>
        <v>3</v>
      </c>
      <c r="I13" s="68">
        <f>IFERROR(VLOOKUP($C13,List1!$Q$4:$R$23,2,FALSE),"")</f>
        <v>3</v>
      </c>
      <c r="J13" s="68">
        <f>IFERROR(VLOOKUP($C13,List1!$T$4:$U$23,2,FALSE),"")</f>
        <v>5</v>
      </c>
      <c r="K13" s="68">
        <f>IFERROR(VLOOKUP($C13,List1!$W$4:$X$23,2,FALSE),"")</f>
        <v>1</v>
      </c>
      <c r="L13" s="68" t="str">
        <f>IFERROR(VLOOKUP($C13,List1!$Z$4:$AA$23,2,FALSE),"")</f>
        <v/>
      </c>
      <c r="M13" s="68" t="str">
        <f>IFERROR(VLOOKUP($C13,List1!$AC$4:$AD$23,2,FALSE),"")</f>
        <v/>
      </c>
      <c r="N13" s="68" t="str">
        <f>IFERROR(VLOOKUP($C13,List1!$AF$4:$AG$23,2,FALSE),"")</f>
        <v/>
      </c>
      <c r="O13" s="68" t="str">
        <f>IFERROR(VLOOKUP($C13,List1!$AI$4:$AJ$23,2,FALSE),"")</f>
        <v/>
      </c>
      <c r="P13" s="68" t="str">
        <f>IFERROR(VLOOKUP($C13,List1!$AL$4:$AM$23,2,FALSE),"")</f>
        <v/>
      </c>
      <c r="Q13" s="68" t="str">
        <f>IFERROR(VLOOKUP($C13,List1!$AO$4:$AP$23,2,FALSE),"")</f>
        <v/>
      </c>
      <c r="R13" s="68" t="str">
        <f>IFERROR(VLOOKUP($C13,List1!$AR$4:$AS$23,2,FALSE),"")</f>
        <v/>
      </c>
      <c r="S13" s="68" t="str">
        <f>IFERROR(VLOOKUP($C13,List1!$AU$4:$AV$23,2,FALSE),"")</f>
        <v/>
      </c>
      <c r="T13" s="68" t="str">
        <f>IFERROR(VLOOKUP($C13,List1!$AX$4:$AY$23,2,FALSE),"")</f>
        <v/>
      </c>
      <c r="U13" s="68" t="str">
        <f>IFERROR(VLOOKUP($C13,List1!$BA$4:$BB$23,2,FALSE),"")</f>
        <v/>
      </c>
      <c r="V13" s="68" t="str">
        <f>IFERROR(VLOOKUP($C13,List1!$BD$4:$BE$23,2,FALSE),"")</f>
        <v/>
      </c>
      <c r="W13" s="68" t="str">
        <f>IFERROR(VLOOKUP($C13,List1!$BG$4:$BH$23,2,FALSE),"")</f>
        <v/>
      </c>
      <c r="X13" s="68" t="str">
        <f>IFERROR(VLOOKUP($C13,List1!$BJ$4:$BK$23,2,FALSE),"")</f>
        <v/>
      </c>
      <c r="Y13" s="68" t="str">
        <f>IFERROR(VLOOKUP($C13,List1!$BM$4:$BN$23,2,FALSE),"")</f>
        <v/>
      </c>
      <c r="Z13" s="68" t="str">
        <f>IFERROR(VLOOKUP($C13,List1!$BP$4:$BQ$23,2,FALSE),"")</f>
        <v/>
      </c>
      <c r="AA13" s="68" t="str">
        <f>IFERROR(VLOOKUP($C13,List1!$BS$4:$BT$23,2,FALSE),"")</f>
        <v/>
      </c>
      <c r="AB13" s="69" t="str">
        <f>IFERROR(VLOOKUP($C13,List1!$BV$4:$BW$23,2,FALSE),"")</f>
        <v/>
      </c>
      <c r="AC13" s="65">
        <f>VLOOKUP(C13,'Pomocná data'!AE:BF,28,FALSE)</f>
        <v>17</v>
      </c>
      <c r="AD13" s="85">
        <f t="shared" si="0"/>
        <v>17</v>
      </c>
      <c r="AE13" s="82">
        <f t="shared" si="1"/>
        <v>0.39534883720930231</v>
      </c>
      <c r="AF13" s="7"/>
    </row>
    <row r="14" spans="1:32" ht="18.75" customHeight="1">
      <c r="B14" s="88" t="s">
        <v>45</v>
      </c>
      <c r="C14" s="87" t="s">
        <v>59</v>
      </c>
      <c r="D14" s="67">
        <f>IFERROR(VLOOKUP($C14,List1!$B$4:$C$23,2,FALSE),"")</f>
        <v>6</v>
      </c>
      <c r="E14" s="68">
        <f>IFERROR(VLOOKUP($C14,List1!$E$4:$F$23,2,FALSE),"")</f>
        <v>7</v>
      </c>
      <c r="F14" s="68" t="str">
        <f>IFERROR(VLOOKUP($C14,List1!$H$4:$I$23,2,FALSE),"")</f>
        <v/>
      </c>
      <c r="G14" s="68" t="str">
        <f>IFERROR(VLOOKUP($C14,List1!$K$4:$L$23,2,FALSE),"")</f>
        <v/>
      </c>
      <c r="H14" s="68" t="str">
        <f>IFERROR(VLOOKUP($C14,List1!$N$4:$O$23,2,FALSE),"")</f>
        <v/>
      </c>
      <c r="I14" s="68" t="str">
        <f>IFERROR(VLOOKUP($C14,List1!$Q$4:$R$23,2,FALSE),"")</f>
        <v/>
      </c>
      <c r="J14" s="68" t="str">
        <f>IFERROR(VLOOKUP($C14,List1!$T$4:$U$23,2,FALSE),"")</f>
        <v/>
      </c>
      <c r="K14" s="68" t="str">
        <f>IFERROR(VLOOKUP($C14,List1!$W$4:$X$23,2,FALSE),"")</f>
        <v/>
      </c>
      <c r="L14" s="68" t="str">
        <f>IFERROR(VLOOKUP($C14,List1!$Z$4:$AA$23,2,FALSE),"")</f>
        <v/>
      </c>
      <c r="M14" s="68" t="str">
        <f>IFERROR(VLOOKUP($C14,List1!$AC$4:$AD$23,2,FALSE),"")</f>
        <v/>
      </c>
      <c r="N14" s="68" t="str">
        <f>IFERROR(VLOOKUP($C14,List1!$AF$4:$AG$23,2,FALSE),"")</f>
        <v/>
      </c>
      <c r="O14" s="68" t="str">
        <f>IFERROR(VLOOKUP($C14,List1!$AI$4:$AJ$23,2,FALSE),"")</f>
        <v/>
      </c>
      <c r="P14" s="68" t="str">
        <f>IFERROR(VLOOKUP($C14,List1!$AL$4:$AM$23,2,FALSE),"")</f>
        <v/>
      </c>
      <c r="Q14" s="68" t="str">
        <f>IFERROR(VLOOKUP($C14,List1!$AO$4:$AP$23,2,FALSE),"")</f>
        <v/>
      </c>
      <c r="R14" s="68" t="str">
        <f>IFERROR(VLOOKUP($C14,List1!$AR$4:$AS$23,2,FALSE),"")</f>
        <v/>
      </c>
      <c r="S14" s="68" t="str">
        <f>IFERROR(VLOOKUP($C14,List1!$AU$4:$AV$23,2,FALSE),"")</f>
        <v/>
      </c>
      <c r="T14" s="68" t="str">
        <f>IFERROR(VLOOKUP($C14,List1!$AX$4:$AY$23,2,FALSE),"")</f>
        <v/>
      </c>
      <c r="U14" s="68" t="str">
        <f>IFERROR(VLOOKUP($C14,List1!$BA$4:$BB$23,2,FALSE),"")</f>
        <v/>
      </c>
      <c r="V14" s="68" t="str">
        <f>IFERROR(VLOOKUP($C14,List1!$BD$4:$BE$23,2,FALSE),"")</f>
        <v/>
      </c>
      <c r="W14" s="68" t="str">
        <f>IFERROR(VLOOKUP($C14,List1!$BG$4:$BH$23,2,FALSE),"")</f>
        <v/>
      </c>
      <c r="X14" s="68" t="str">
        <f>IFERROR(VLOOKUP($C14,List1!$BJ$4:$BK$23,2,FALSE),"")</f>
        <v/>
      </c>
      <c r="Y14" s="68" t="str">
        <f>IFERROR(VLOOKUP($C14,List1!$BM$4:$BN$23,2,FALSE),"")</f>
        <v/>
      </c>
      <c r="Z14" s="68" t="str">
        <f>IFERROR(VLOOKUP($C14,List1!$BP$4:$BQ$23,2,FALSE),"")</f>
        <v/>
      </c>
      <c r="AA14" s="68" t="str">
        <f>IFERROR(VLOOKUP($C14,List1!$BS$4:$BT$23,2,FALSE),"")</f>
        <v/>
      </c>
      <c r="AB14" s="69" t="str">
        <f>IFERROR(VLOOKUP($C14,List1!$BV$4:$BW$23,2,FALSE),"")</f>
        <v/>
      </c>
      <c r="AC14" s="65">
        <f>VLOOKUP(C14,'Pomocná data'!AE:BF,28,FALSE)</f>
        <v>13</v>
      </c>
      <c r="AD14" s="81">
        <f t="shared" si="0"/>
        <v>13</v>
      </c>
      <c r="AE14" s="82">
        <f t="shared" si="1"/>
        <v>0.76470588235294112</v>
      </c>
    </row>
    <row r="15" spans="1:32" ht="18.75" customHeight="1">
      <c r="B15" s="88" t="s">
        <v>47</v>
      </c>
      <c r="C15" s="84" t="s">
        <v>72</v>
      </c>
      <c r="D15" s="67" t="str">
        <f>IFERROR(VLOOKUP($C15,List1!$B$4:$C$23,2,FALSE),"")</f>
        <v/>
      </c>
      <c r="E15" s="68">
        <f>IFERROR(VLOOKUP($C15,List1!$E$4:$F$23,2,FALSE),"")</f>
        <v>2</v>
      </c>
      <c r="F15" s="68">
        <f>IFERROR(VLOOKUP($C15,List1!$H$4:$I$23,2,FALSE),"")</f>
        <v>8</v>
      </c>
      <c r="G15" s="68" t="str">
        <f>IFERROR(VLOOKUP($C15,List1!$K$4:$L$23,2,FALSE),"")</f>
        <v/>
      </c>
      <c r="H15" s="68" t="str">
        <f>IFERROR(VLOOKUP($C15,List1!$N$4:$O$23,2,FALSE),"")</f>
        <v/>
      </c>
      <c r="I15" s="68" t="str">
        <f>IFERROR(VLOOKUP($C15,List1!$Q$4:$R$23,2,FALSE),"")</f>
        <v/>
      </c>
      <c r="J15" s="68" t="str">
        <f>IFERROR(VLOOKUP($C15,List1!$T$4:$U$23,2,FALSE),"")</f>
        <v/>
      </c>
      <c r="K15" s="68" t="str">
        <f>IFERROR(VLOOKUP($C15,List1!$W$4:$X$23,2,FALSE),"")</f>
        <v/>
      </c>
      <c r="L15" s="68" t="str">
        <f>IFERROR(VLOOKUP($C15,List1!$Z$4:$AA$23,2,FALSE),"")</f>
        <v/>
      </c>
      <c r="M15" s="68" t="str">
        <f>IFERROR(VLOOKUP($C15,List1!$AC$4:$AD$23,2,FALSE),"")</f>
        <v/>
      </c>
      <c r="N15" s="68" t="str">
        <f>IFERROR(VLOOKUP($C15,List1!$AF$4:$AG$23,2,FALSE),"")</f>
        <v/>
      </c>
      <c r="O15" s="68" t="str">
        <f>IFERROR(VLOOKUP($C15,List1!$AI$4:$AJ$23,2,FALSE),"")</f>
        <v/>
      </c>
      <c r="P15" s="68" t="str">
        <f>IFERROR(VLOOKUP($C15,List1!$AL$4:$AM$23,2,FALSE),"")</f>
        <v/>
      </c>
      <c r="Q15" s="68" t="str">
        <f>IFERROR(VLOOKUP($C15,List1!$AO$4:$AP$23,2,FALSE),"")</f>
        <v/>
      </c>
      <c r="R15" s="68" t="str">
        <f>IFERROR(VLOOKUP($C15,List1!$AR$4:$AS$23,2,FALSE),"")</f>
        <v/>
      </c>
      <c r="S15" s="68" t="str">
        <f>IFERROR(VLOOKUP($C15,List1!$AU$4:$AV$23,2,FALSE),"")</f>
        <v/>
      </c>
      <c r="T15" s="68" t="str">
        <f>IFERROR(VLOOKUP($C15,List1!$AX$4:$AY$23,2,FALSE),"")</f>
        <v/>
      </c>
      <c r="U15" s="68" t="str">
        <f>IFERROR(VLOOKUP($C15,List1!$BA$4:$BB$23,2,FALSE),"")</f>
        <v/>
      </c>
      <c r="V15" s="68" t="str">
        <f>IFERROR(VLOOKUP($C15,List1!$BD$4:$BE$23,2,FALSE),"")</f>
        <v/>
      </c>
      <c r="W15" s="68" t="str">
        <f>IFERROR(VLOOKUP($C15,List1!$BG$4:$BH$23,2,FALSE),"")</f>
        <v/>
      </c>
      <c r="X15" s="68" t="str">
        <f>IFERROR(VLOOKUP($C15,List1!$BJ$4:$BK$23,2,FALSE),"")</f>
        <v/>
      </c>
      <c r="Y15" s="68" t="str">
        <f>IFERROR(VLOOKUP($C15,List1!$BM$4:$BN$23,2,FALSE),"")</f>
        <v/>
      </c>
      <c r="Z15" s="68" t="str">
        <f>IFERROR(VLOOKUP($C15,List1!$BP$4:$BQ$23,2,FALSE),"")</f>
        <v/>
      </c>
      <c r="AA15" s="68" t="str">
        <f>IFERROR(VLOOKUP($C15,List1!$BS$4:$BT$23,2,FALSE),"")</f>
        <v/>
      </c>
      <c r="AB15" s="69" t="str">
        <f>IFERROR(VLOOKUP($C15,List1!$BV$4:$BW$23,2,FALSE),"")</f>
        <v/>
      </c>
      <c r="AC15" s="65">
        <f>VLOOKUP(C15,'Pomocná data'!AE:BF,28,FALSE)</f>
        <v>10</v>
      </c>
      <c r="AD15" s="85">
        <f t="shared" si="0"/>
        <v>10</v>
      </c>
      <c r="AE15" s="82">
        <f t="shared" si="1"/>
        <v>0.55555555555555558</v>
      </c>
    </row>
    <row r="16" spans="1:32" ht="18.75" customHeight="1">
      <c r="B16" s="88" t="s">
        <v>49</v>
      </c>
      <c r="C16" s="89" t="s">
        <v>42</v>
      </c>
      <c r="D16" s="67">
        <f>IFERROR(VLOOKUP($C16,List1!$B$4:$C$23,2,FALSE),"")</f>
        <v>4</v>
      </c>
      <c r="E16" s="68">
        <f>IFERROR(VLOOKUP($C16,List1!$E$4:$F$23,2,FALSE),"")</f>
        <v>4</v>
      </c>
      <c r="F16" s="68" t="str">
        <f>IFERROR(VLOOKUP($C16,List1!$H$4:$I$23,2,FALSE),"")</f>
        <v/>
      </c>
      <c r="G16" s="68" t="str">
        <f>IFERROR(VLOOKUP($C16,List1!$K$4:$L$23,2,FALSE),"")</f>
        <v/>
      </c>
      <c r="H16" s="68" t="str">
        <f>IFERROR(VLOOKUP($C16,List1!$N$4:$O$23,2,FALSE),"")</f>
        <v/>
      </c>
      <c r="I16" s="68" t="str">
        <f>IFERROR(VLOOKUP($C16,List1!$Q$4:$R$23,2,FALSE),"")</f>
        <v/>
      </c>
      <c r="J16" s="68" t="str">
        <f>IFERROR(VLOOKUP($C16,List1!$T$4:$U$23,2,FALSE),"")</f>
        <v/>
      </c>
      <c r="K16" s="68" t="str">
        <f>IFERROR(VLOOKUP($C16,List1!$W$4:$X$23,2,FALSE),"")</f>
        <v/>
      </c>
      <c r="L16" s="68" t="str">
        <f>IFERROR(VLOOKUP($C16,List1!$Z$4:$AA$23,2,FALSE),"")</f>
        <v/>
      </c>
      <c r="M16" s="68" t="str">
        <f>IFERROR(VLOOKUP($C16,List1!$AC$4:$AD$23,2,FALSE),"")</f>
        <v/>
      </c>
      <c r="N16" s="68" t="str">
        <f>IFERROR(VLOOKUP($C16,List1!$AF$4:$AG$23,2,FALSE),"")</f>
        <v/>
      </c>
      <c r="O16" s="68" t="str">
        <f>IFERROR(VLOOKUP($C16,List1!$AI$4:$AJ$23,2,FALSE),"")</f>
        <v/>
      </c>
      <c r="P16" s="68" t="str">
        <f>IFERROR(VLOOKUP($C16,List1!$AL$4:$AM$23,2,FALSE),"")</f>
        <v/>
      </c>
      <c r="Q16" s="68" t="str">
        <f>IFERROR(VLOOKUP($C16,List1!$AO$4:$AP$23,2,FALSE),"")</f>
        <v/>
      </c>
      <c r="R16" s="68" t="str">
        <f>IFERROR(VLOOKUP($C16,List1!$AR$4:$AS$23,2,FALSE),"")</f>
        <v/>
      </c>
      <c r="S16" s="68" t="str">
        <f>IFERROR(VLOOKUP($C16,List1!$AU$4:$AV$23,2,FALSE),"")</f>
        <v/>
      </c>
      <c r="T16" s="68" t="str">
        <f>IFERROR(VLOOKUP($C16,List1!$AX$4:$AY$23,2,FALSE),"")</f>
        <v/>
      </c>
      <c r="U16" s="68" t="str">
        <f>IFERROR(VLOOKUP($C16,List1!$BA$4:$BB$23,2,FALSE),"")</f>
        <v/>
      </c>
      <c r="V16" s="68" t="str">
        <f>IFERROR(VLOOKUP($C16,List1!$BD$4:$BE$23,2,FALSE),"")</f>
        <v/>
      </c>
      <c r="W16" s="68" t="str">
        <f>IFERROR(VLOOKUP($C16,List1!$BG$4:$BH$23,2,FALSE),"")</f>
        <v/>
      </c>
      <c r="X16" s="68" t="str">
        <f>IFERROR(VLOOKUP($C16,List1!$BJ$4:$BK$23,2,FALSE),"")</f>
        <v/>
      </c>
      <c r="Y16" s="68" t="str">
        <f>IFERROR(VLOOKUP($C16,List1!$BM$4:$BN$23,2,FALSE),"")</f>
        <v/>
      </c>
      <c r="Z16" s="68" t="str">
        <f>IFERROR(VLOOKUP($C16,List1!$BP$4:$BQ$23,2,FALSE),"")</f>
        <v/>
      </c>
      <c r="AA16" s="68" t="str">
        <f>IFERROR(VLOOKUP($C16,List1!$BS$4:$BT$23,2,FALSE),"")</f>
        <v/>
      </c>
      <c r="AB16" s="69" t="str">
        <f>IFERROR(VLOOKUP($C16,List1!$BV$4:$BW$23,2,FALSE),"")</f>
        <v/>
      </c>
      <c r="AC16" s="65">
        <f>VLOOKUP(C16,'Pomocná data'!AE:BF,28,FALSE)</f>
        <v>8</v>
      </c>
      <c r="AD16" s="81">
        <f t="shared" si="0"/>
        <v>8</v>
      </c>
      <c r="AE16" s="82">
        <f t="shared" si="1"/>
        <v>0.47058823529411764</v>
      </c>
    </row>
    <row r="17" spans="2:31" ht="18.75" customHeight="1">
      <c r="B17" s="88" t="s">
        <v>50</v>
      </c>
      <c r="C17" s="87" t="s">
        <v>135</v>
      </c>
      <c r="D17" s="67" t="str">
        <f>IFERROR(VLOOKUP($C17,List1!$B$4:$C$23,2,FALSE),"")</f>
        <v/>
      </c>
      <c r="E17" s="68" t="str">
        <f>IFERROR(VLOOKUP($C17,List1!$E$4:$F$23,2,FALSE),"")</f>
        <v/>
      </c>
      <c r="F17" s="68" t="str">
        <f>IFERROR(VLOOKUP($C17,List1!$H$4:$I$23,2,FALSE),"")</f>
        <v/>
      </c>
      <c r="G17" s="68" t="str">
        <f>IFERROR(VLOOKUP($C17,List1!$K$4:$L$23,2,FALSE),"")</f>
        <v/>
      </c>
      <c r="H17" s="68">
        <f>IFERROR(VLOOKUP($C17,List1!$N$4:$O$23,2,FALSE),"")</f>
        <v>5</v>
      </c>
      <c r="I17" s="68">
        <f>IFERROR(VLOOKUP($C17,List1!$Q$4:$R$23,2,FALSE),"")</f>
        <v>1</v>
      </c>
      <c r="J17" s="68" t="str">
        <f>IFERROR(VLOOKUP($C17,List1!$T$4:$U$23,2,FALSE),"")</f>
        <v/>
      </c>
      <c r="K17" s="68">
        <f>IFERROR(VLOOKUP($C17,List1!$W$4:$X$23,2,FALSE),"")</f>
        <v>5</v>
      </c>
      <c r="L17" s="68" t="str">
        <f>IFERROR(VLOOKUP($C17,List1!$Z$4:$AA$23,2,FALSE),"")</f>
        <v/>
      </c>
      <c r="M17" s="68" t="str">
        <f>IFERROR(VLOOKUP($C17,List1!$AC$4:$AD$23,2,FALSE),"")</f>
        <v/>
      </c>
      <c r="N17" s="68" t="str">
        <f>IFERROR(VLOOKUP($C17,List1!$AF$4:$AG$23,2,FALSE),"")</f>
        <v/>
      </c>
      <c r="O17" s="68" t="str">
        <f>IFERROR(VLOOKUP($C17,List1!$AI$4:$AJ$23,2,FALSE),"")</f>
        <v/>
      </c>
      <c r="P17" s="68" t="str">
        <f>IFERROR(VLOOKUP($C17,List1!$AL$4:$AM$23,2,FALSE),"")</f>
        <v/>
      </c>
      <c r="Q17" s="68" t="str">
        <f>IFERROR(VLOOKUP($C17,List1!$AO$4:$AP$23,2,FALSE),"")</f>
        <v/>
      </c>
      <c r="R17" s="68" t="str">
        <f>IFERROR(VLOOKUP($C17,List1!$AR$4:$AS$23,2,FALSE),"")</f>
        <v/>
      </c>
      <c r="S17" s="68" t="str">
        <f>IFERROR(VLOOKUP($C17,List1!$AU$4:$AV$23,2,FALSE),"")</f>
        <v/>
      </c>
      <c r="T17" s="68" t="str">
        <f>IFERROR(VLOOKUP($C17,List1!$AX$4:$AY$23,2,FALSE),"")</f>
        <v/>
      </c>
      <c r="U17" s="68" t="str">
        <f>IFERROR(VLOOKUP($C17,List1!$BA$4:$BB$23,2,FALSE),"")</f>
        <v/>
      </c>
      <c r="V17" s="68" t="str">
        <f>IFERROR(VLOOKUP($C17,List1!$BD$4:$BE$23,2,FALSE),"")</f>
        <v/>
      </c>
      <c r="W17" s="68" t="str">
        <f>IFERROR(VLOOKUP($C17,List1!$BG$4:$BH$23,2,FALSE),"")</f>
        <v/>
      </c>
      <c r="X17" s="68" t="str">
        <f>IFERROR(VLOOKUP($C17,List1!$BJ$4:$BK$23,2,FALSE),"")</f>
        <v/>
      </c>
      <c r="Y17" s="68" t="str">
        <f>IFERROR(VLOOKUP($C17,List1!$BM$4:$BN$23,2,FALSE),"")</f>
        <v/>
      </c>
      <c r="Z17" s="68" t="str">
        <f>IFERROR(VLOOKUP($C17,List1!$BP$4:$BQ$23,2,FALSE),"")</f>
        <v/>
      </c>
      <c r="AA17" s="68" t="str">
        <f>IFERROR(VLOOKUP($C17,List1!$BS$4:$BT$23,2,FALSE),"")</f>
        <v/>
      </c>
      <c r="AB17" s="69" t="str">
        <f>IFERROR(VLOOKUP($C17,List1!$BV$4:$BW$23,2,FALSE),"")</f>
        <v/>
      </c>
      <c r="AC17" s="65">
        <f>VLOOKUP(C17,'Pomocná data'!AE:BF,28,FALSE)</f>
        <v>11</v>
      </c>
      <c r="AD17" s="81">
        <f t="shared" si="0"/>
        <v>11</v>
      </c>
      <c r="AE17" s="82">
        <f t="shared" si="1"/>
        <v>0.52380952380952384</v>
      </c>
    </row>
    <row r="18" spans="2:31" ht="18.75" customHeight="1">
      <c r="B18" s="88" t="s">
        <v>52</v>
      </c>
      <c r="C18" s="84" t="s">
        <v>64</v>
      </c>
      <c r="D18" s="67" t="str">
        <f>IFERROR(VLOOKUP($C18,List1!$B$4:$C$23,2,FALSE),"")</f>
        <v/>
      </c>
      <c r="E18" s="68">
        <f>IFERROR(VLOOKUP($C18,List1!$E$4:$F$23,2,FALSE),"")</f>
        <v>1</v>
      </c>
      <c r="F18" s="68" t="str">
        <f>IFERROR(VLOOKUP($C18,List1!$H$4:$I$23,2,FALSE),"")</f>
        <v/>
      </c>
      <c r="G18" s="68" t="str">
        <f>IFERROR(VLOOKUP($C18,List1!$K$4:$L$23,2,FALSE),"")</f>
        <v/>
      </c>
      <c r="H18" s="68">
        <f>IFERROR(VLOOKUP($C18,List1!$N$4:$O$23,2,FALSE),"")</f>
        <v>1</v>
      </c>
      <c r="I18" s="68">
        <f>IFERROR(VLOOKUP($C18,List1!$Q$4:$R$23,2,FALSE),"")</f>
        <v>2</v>
      </c>
      <c r="J18" s="68" t="str">
        <f>IFERROR(VLOOKUP($C18,List1!$T$4:$U$23,2,FALSE),"")</f>
        <v/>
      </c>
      <c r="K18" s="68" t="str">
        <f>IFERROR(VLOOKUP($C18,List1!$W$4:$X$23,2,FALSE),"")</f>
        <v/>
      </c>
      <c r="L18" s="68" t="str">
        <f>IFERROR(VLOOKUP($C18,List1!$Z$4:$AA$23,2,FALSE),"")</f>
        <v/>
      </c>
      <c r="M18" s="68" t="str">
        <f>IFERROR(VLOOKUP($C18,List1!$AC$4:$AD$23,2,FALSE),"")</f>
        <v/>
      </c>
      <c r="N18" s="68" t="str">
        <f>IFERROR(VLOOKUP($C18,List1!$AF$4:$AG$23,2,FALSE),"")</f>
        <v/>
      </c>
      <c r="O18" s="68" t="str">
        <f>IFERROR(VLOOKUP($C18,List1!$AI$4:$AJ$23,2,FALSE),"")</f>
        <v/>
      </c>
      <c r="P18" s="68" t="str">
        <f>IFERROR(VLOOKUP($C18,List1!$AL$4:$AM$23,2,FALSE),"")</f>
        <v/>
      </c>
      <c r="Q18" s="68" t="str">
        <f>IFERROR(VLOOKUP($C18,List1!$AO$4:$AP$23,2,FALSE),"")</f>
        <v/>
      </c>
      <c r="R18" s="68" t="str">
        <f>IFERROR(VLOOKUP($C18,List1!$AR$4:$AS$23,2,FALSE),"")</f>
        <v/>
      </c>
      <c r="S18" s="68" t="str">
        <f>IFERROR(VLOOKUP($C18,List1!$AU$4:$AV$23,2,FALSE),"")</f>
        <v/>
      </c>
      <c r="T18" s="68" t="str">
        <f>IFERROR(VLOOKUP($C18,List1!$AX$4:$AY$23,2,FALSE),"")</f>
        <v/>
      </c>
      <c r="U18" s="68" t="str">
        <f>IFERROR(VLOOKUP($C18,List1!$BA$4:$BB$23,2,FALSE),"")</f>
        <v/>
      </c>
      <c r="V18" s="68" t="str">
        <f>IFERROR(VLOOKUP($C18,List1!$BD$4:$BE$23,2,FALSE),"")</f>
        <v/>
      </c>
      <c r="W18" s="68" t="str">
        <f>IFERROR(VLOOKUP($C18,List1!$BG$4:$BH$23,2,FALSE),"")</f>
        <v/>
      </c>
      <c r="X18" s="68" t="str">
        <f>IFERROR(VLOOKUP($C18,List1!$BJ$4:$BK$23,2,FALSE),"")</f>
        <v/>
      </c>
      <c r="Y18" s="68" t="str">
        <f>IFERROR(VLOOKUP($C18,List1!$BM$4:$BN$23,2,FALSE),"")</f>
        <v/>
      </c>
      <c r="Z18" s="68" t="str">
        <f>IFERROR(VLOOKUP($C18,List1!$BP$4:$BQ$23,2,FALSE),"")</f>
        <v/>
      </c>
      <c r="AA18" s="68" t="str">
        <f>IFERROR(VLOOKUP($C18,List1!$BS$4:$BT$23,2,FALSE),"")</f>
        <v/>
      </c>
      <c r="AB18" s="69" t="str">
        <f>IFERROR(VLOOKUP($C18,List1!$BV$4:$BW$23,2,FALSE),"")</f>
        <v/>
      </c>
      <c r="AC18" s="65">
        <f>VLOOKUP(C18,'Pomocná data'!AE:BF,28,FALSE)</f>
        <v>4</v>
      </c>
      <c r="AD18" s="81">
        <f t="shared" si="0"/>
        <v>4</v>
      </c>
      <c r="AE18" s="82">
        <f t="shared" si="1"/>
        <v>0.16</v>
      </c>
    </row>
    <row r="19" spans="2:31" ht="18.75" customHeight="1">
      <c r="B19" s="88" t="s">
        <v>54</v>
      </c>
      <c r="C19" s="90" t="s">
        <v>101</v>
      </c>
      <c r="D19" s="67" t="str">
        <f>IFERROR(VLOOKUP($C19,List1!$B$4:$C$23,2,FALSE),"")</f>
        <v/>
      </c>
      <c r="E19" s="68" t="str">
        <f>IFERROR(VLOOKUP($C19,List1!$E$4:$F$23,2,FALSE),"")</f>
        <v/>
      </c>
      <c r="F19" s="68" t="str">
        <f>IFERROR(VLOOKUP($C19,List1!$H$4:$I$23,2,FALSE),"")</f>
        <v/>
      </c>
      <c r="G19" s="68" t="str">
        <f>IFERROR(VLOOKUP($C19,List1!$K$4:$L$23,2,FALSE),"")</f>
        <v/>
      </c>
      <c r="H19" s="68" t="str">
        <f>IFERROR(VLOOKUP($C19,List1!$N$4:$O$23,2,FALSE),"")</f>
        <v/>
      </c>
      <c r="I19" s="68" t="str">
        <f>IFERROR(VLOOKUP($C19,List1!$Q$4:$R$23,2,FALSE),"")</f>
        <v/>
      </c>
      <c r="J19" s="68" t="str">
        <f>IFERROR(VLOOKUP($C19,List1!$T$4:$U$23,2,FALSE),"")</f>
        <v/>
      </c>
      <c r="K19" s="68" t="str">
        <f>IFERROR(VLOOKUP($C19,List1!$W$4:$X$23,2,FALSE),"")</f>
        <v/>
      </c>
      <c r="L19" s="68" t="str">
        <f>IFERROR(VLOOKUP($C19,List1!$Z$4:$AA$23,2,FALSE),"")</f>
        <v/>
      </c>
      <c r="M19" s="68" t="str">
        <f>IFERROR(VLOOKUP($C19,List1!$AC$4:$AD$23,2,FALSE),"")</f>
        <v/>
      </c>
      <c r="N19" s="68" t="str">
        <f>IFERROR(VLOOKUP($C19,List1!$AF$4:$AG$23,2,FALSE),"")</f>
        <v/>
      </c>
      <c r="O19" s="68" t="str">
        <f>IFERROR(VLOOKUP($C19,List1!$AI$4:$AJ$23,2,FALSE),"")</f>
        <v/>
      </c>
      <c r="P19" s="68" t="str">
        <f>IFERROR(VLOOKUP($C19,List1!$AL$4:$AM$23,2,FALSE),"")</f>
        <v/>
      </c>
      <c r="Q19" s="68" t="str">
        <f>IFERROR(VLOOKUP($C19,List1!$AO$4:$AP$23,2,FALSE),"")</f>
        <v/>
      </c>
      <c r="R19" s="68" t="str">
        <f>IFERROR(VLOOKUP($C19,List1!$AR$4:$AS$23,2,FALSE),"")</f>
        <v/>
      </c>
      <c r="S19" s="68" t="str">
        <f>IFERROR(VLOOKUP($C19,List1!$AU$4:$AV$23,2,FALSE),"")</f>
        <v/>
      </c>
      <c r="T19" s="68" t="str">
        <f>IFERROR(VLOOKUP($C19,List1!$AX$4:$AY$23,2,FALSE),"")</f>
        <v/>
      </c>
      <c r="U19" s="68" t="str">
        <f>IFERROR(VLOOKUP($C19,List1!$BA$4:$BB$23,2,FALSE),"")</f>
        <v/>
      </c>
      <c r="V19" s="68" t="str">
        <f>IFERROR(VLOOKUP($C19,List1!$BD$4:$BE$23,2,FALSE),"")</f>
        <v/>
      </c>
      <c r="W19" s="68" t="str">
        <f>IFERROR(VLOOKUP($C19,List1!$BG$4:$BH$23,2,FALSE),"")</f>
        <v/>
      </c>
      <c r="X19" s="68" t="str">
        <f>IFERROR(VLOOKUP($C19,List1!$BJ$4:$BK$23,2,FALSE),"")</f>
        <v/>
      </c>
      <c r="Y19" s="68" t="str">
        <f>IFERROR(VLOOKUP($C19,List1!$BM$4:$BN$23,2,FALSE),"")</f>
        <v/>
      </c>
      <c r="Z19" s="68" t="str">
        <f>IFERROR(VLOOKUP($C19,List1!$BP$4:$BQ$23,2,FALSE),"")</f>
        <v/>
      </c>
      <c r="AA19" s="68" t="str">
        <f>IFERROR(VLOOKUP($C19,List1!$BS$4:$BT$23,2,FALSE),"")</f>
        <v/>
      </c>
      <c r="AB19" s="69" t="str">
        <f>IFERROR(VLOOKUP($C19,List1!$BV$4:$BW$23,2,FALSE),"")</f>
        <v/>
      </c>
      <c r="AC19" s="65">
        <f>VLOOKUP(C19,'Pomocná data'!AE:BF,28,FALSE)</f>
        <v>0</v>
      </c>
      <c r="AD19" s="81">
        <f t="shared" si="0"/>
        <v>0</v>
      </c>
      <c r="AE19" s="82" t="str">
        <f t="shared" si="1"/>
        <v/>
      </c>
    </row>
    <row r="20" spans="2:31" ht="18.75" customHeight="1">
      <c r="B20" s="88" t="s">
        <v>56</v>
      </c>
      <c r="C20" s="91" t="s">
        <v>76</v>
      </c>
      <c r="D20" s="67" t="str">
        <f>IFERROR(VLOOKUP($C20,List1!$B$4:$C$23,2,FALSE),"")</f>
        <v/>
      </c>
      <c r="E20" s="68" t="str">
        <f>IFERROR(VLOOKUP($C20,List1!$E$4:$F$23,2,FALSE),"")</f>
        <v/>
      </c>
      <c r="F20" s="68" t="str">
        <f>IFERROR(VLOOKUP($C20,List1!$H$4:$I$23,2,FALSE),"")</f>
        <v/>
      </c>
      <c r="G20" s="68" t="str">
        <f>IFERROR(VLOOKUP($C20,List1!$K$4:$L$23,2,FALSE),"")</f>
        <v/>
      </c>
      <c r="H20" s="68" t="str">
        <f>IFERROR(VLOOKUP($C20,List1!$N$4:$O$23,2,FALSE),"")</f>
        <v/>
      </c>
      <c r="I20" s="68" t="str">
        <f>IFERROR(VLOOKUP($C20,List1!$Q$4:$R$23,2,FALSE),"")</f>
        <v/>
      </c>
      <c r="J20" s="68" t="str">
        <f>IFERROR(VLOOKUP($C20,List1!$T$4:$U$23,2,FALSE),"")</f>
        <v/>
      </c>
      <c r="K20" s="68" t="str">
        <f>IFERROR(VLOOKUP($C20,List1!$W$4:$X$23,2,FALSE),"")</f>
        <v/>
      </c>
      <c r="L20" s="68" t="str">
        <f>IFERROR(VLOOKUP($C20,List1!$Z$4:$AA$23,2,FALSE),"")</f>
        <v/>
      </c>
      <c r="M20" s="68" t="str">
        <f>IFERROR(VLOOKUP($C20,List1!$AC$4:$AD$23,2,FALSE),"")</f>
        <v/>
      </c>
      <c r="N20" s="68" t="str">
        <f>IFERROR(VLOOKUP($C20,List1!$AF$4:$AG$23,2,FALSE),"")</f>
        <v/>
      </c>
      <c r="O20" s="68" t="str">
        <f>IFERROR(VLOOKUP($C20,List1!$AI$4:$AJ$23,2,FALSE),"")</f>
        <v/>
      </c>
      <c r="P20" s="68" t="str">
        <f>IFERROR(VLOOKUP($C20,List1!$AL$4:$AM$23,2,FALSE),"")</f>
        <v/>
      </c>
      <c r="Q20" s="68" t="str">
        <f>IFERROR(VLOOKUP($C20,List1!$AO$4:$AP$23,2,FALSE),"")</f>
        <v/>
      </c>
      <c r="R20" s="68" t="str">
        <f>IFERROR(VLOOKUP($C20,List1!$AR$4:$AS$23,2,FALSE),"")</f>
        <v/>
      </c>
      <c r="S20" s="68" t="str">
        <f>IFERROR(VLOOKUP($C20,List1!$AU$4:$AV$23,2,FALSE),"")</f>
        <v/>
      </c>
      <c r="T20" s="68" t="str">
        <f>IFERROR(VLOOKUP($C20,List1!$AX$4:$AY$23,2,FALSE),"")</f>
        <v/>
      </c>
      <c r="U20" s="68" t="str">
        <f>IFERROR(VLOOKUP($C20,List1!$BA$4:$BB$23,2,FALSE),"")</f>
        <v/>
      </c>
      <c r="V20" s="68" t="str">
        <f>IFERROR(VLOOKUP($C20,List1!$BD$4:$BE$23,2,FALSE),"")</f>
        <v/>
      </c>
      <c r="W20" s="68" t="str">
        <f>IFERROR(VLOOKUP($C20,List1!$BG$4:$BH$23,2,FALSE),"")</f>
        <v/>
      </c>
      <c r="X20" s="68" t="str">
        <f>IFERROR(VLOOKUP($C20,List1!$BJ$4:$BK$23,2,FALSE),"")</f>
        <v/>
      </c>
      <c r="Y20" s="68" t="str">
        <f>IFERROR(VLOOKUP($C20,List1!$BM$4:$BN$23,2,FALSE),"")</f>
        <v/>
      </c>
      <c r="Z20" s="68" t="str">
        <f>IFERROR(VLOOKUP($C20,List1!$BP$4:$BQ$23,2,FALSE),"")</f>
        <v/>
      </c>
      <c r="AA20" s="68" t="str">
        <f>IFERROR(VLOOKUP($C20,List1!$BS$4:$BT$23,2,FALSE),"")</f>
        <v/>
      </c>
      <c r="AB20" s="69" t="str">
        <f>IFERROR(VLOOKUP($C20,List1!$BV$4:$BW$23,2,FALSE),"")</f>
        <v/>
      </c>
      <c r="AC20" s="65">
        <f>VLOOKUP(C20,'Pomocná data'!AE:BF,28,FALSE)</f>
        <v>0</v>
      </c>
      <c r="AD20" s="85">
        <f t="shared" si="0"/>
        <v>0</v>
      </c>
      <c r="AE20" s="82" t="str">
        <f t="shared" si="1"/>
        <v/>
      </c>
    </row>
    <row r="21" spans="2:31" ht="18.75" customHeight="1">
      <c r="B21" s="88" t="s">
        <v>58</v>
      </c>
      <c r="C21" s="92" t="s">
        <v>103</v>
      </c>
      <c r="D21" s="67" t="str">
        <f>IFERROR(VLOOKUP($C21,List1!$B$4:$C$23,2,FALSE),"")</f>
        <v/>
      </c>
      <c r="E21" s="68" t="str">
        <f>IFERROR(VLOOKUP($C21,List1!$E$4:$F$23,2,FALSE),"")</f>
        <v/>
      </c>
      <c r="F21" s="68" t="str">
        <f>IFERROR(VLOOKUP($C21,List1!$H$4:$I$23,2,FALSE),"")</f>
        <v/>
      </c>
      <c r="G21" s="68" t="str">
        <f>IFERROR(VLOOKUP($C21,List1!$K$4:$L$23,2,FALSE),"")</f>
        <v/>
      </c>
      <c r="H21" s="68" t="str">
        <f>IFERROR(VLOOKUP($C21,List1!$N$4:$O$23,2,FALSE),"")</f>
        <v/>
      </c>
      <c r="I21" s="68" t="str">
        <f>IFERROR(VLOOKUP($C21,List1!$Q$4:$R$23,2,FALSE),"")</f>
        <v/>
      </c>
      <c r="J21" s="68" t="str">
        <f>IFERROR(VLOOKUP($C21,List1!$T$4:$U$23,2,FALSE),"")</f>
        <v/>
      </c>
      <c r="K21" s="68" t="str">
        <f>IFERROR(VLOOKUP($C21,List1!$W$4:$X$23,2,FALSE),"")</f>
        <v/>
      </c>
      <c r="L21" s="68" t="str">
        <f>IFERROR(VLOOKUP($C21,List1!$Z$4:$AA$23,2,FALSE),"")</f>
        <v/>
      </c>
      <c r="M21" s="68" t="str">
        <f>IFERROR(VLOOKUP($C21,List1!$AC$4:$AD$23,2,FALSE),"")</f>
        <v/>
      </c>
      <c r="N21" s="68" t="str">
        <f>IFERROR(VLOOKUP($C21,List1!$AF$4:$AG$23,2,FALSE),"")</f>
        <v/>
      </c>
      <c r="O21" s="68" t="str">
        <f>IFERROR(VLOOKUP($C21,List1!$AI$4:$AJ$23,2,FALSE),"")</f>
        <v/>
      </c>
      <c r="P21" s="68" t="str">
        <f>IFERROR(VLOOKUP($C21,List1!$AL$4:$AM$23,2,FALSE),"")</f>
        <v/>
      </c>
      <c r="Q21" s="68" t="str">
        <f>IFERROR(VLOOKUP($C21,List1!$AO$4:$AP$23,2,FALSE),"")</f>
        <v/>
      </c>
      <c r="R21" s="68" t="str">
        <f>IFERROR(VLOOKUP($C21,List1!$AR$4:$AS$23,2,FALSE),"")</f>
        <v/>
      </c>
      <c r="S21" s="68" t="str">
        <f>IFERROR(VLOOKUP($C21,List1!$AU$4:$AV$23,2,FALSE),"")</f>
        <v/>
      </c>
      <c r="T21" s="68" t="str">
        <f>IFERROR(VLOOKUP($C21,List1!$AX$4:$AY$23,2,FALSE),"")</f>
        <v/>
      </c>
      <c r="U21" s="68" t="str">
        <f>IFERROR(VLOOKUP($C21,List1!$BA$4:$BB$23,2,FALSE),"")</f>
        <v/>
      </c>
      <c r="V21" s="68" t="str">
        <f>IFERROR(VLOOKUP($C21,List1!$BD$4:$BE$23,2,FALSE),"")</f>
        <v/>
      </c>
      <c r="W21" s="68" t="str">
        <f>IFERROR(VLOOKUP($C21,List1!$BG$4:$BH$23,2,FALSE),"")</f>
        <v/>
      </c>
      <c r="X21" s="68" t="str">
        <f>IFERROR(VLOOKUP($C21,List1!$BJ$4:$BK$23,2,FALSE),"")</f>
        <v/>
      </c>
      <c r="Y21" s="68" t="str">
        <f>IFERROR(VLOOKUP($C21,List1!$BM$4:$BN$23,2,FALSE),"")</f>
        <v/>
      </c>
      <c r="Z21" s="68" t="str">
        <f>IFERROR(VLOOKUP($C21,List1!$BP$4:$BQ$23,2,FALSE),"")</f>
        <v/>
      </c>
      <c r="AA21" s="68" t="str">
        <f>IFERROR(VLOOKUP($C21,List1!$BS$4:$BT$23,2,FALSE),"")</f>
        <v/>
      </c>
      <c r="AB21" s="69" t="str">
        <f>IFERROR(VLOOKUP($C21,List1!$BV$4:$BW$23,2,FALSE),"")</f>
        <v/>
      </c>
      <c r="AC21" s="65">
        <f>VLOOKUP(C21,'Pomocná data'!AE:BF,28,FALSE)</f>
        <v>0</v>
      </c>
      <c r="AD21" s="85">
        <f t="shared" si="0"/>
        <v>0</v>
      </c>
      <c r="AE21" s="82" t="str">
        <f t="shared" si="1"/>
        <v/>
      </c>
    </row>
    <row r="22" spans="2:31" ht="18.75" customHeight="1">
      <c r="B22" s="88" t="s">
        <v>60</v>
      </c>
      <c r="C22" s="92" t="s">
        <v>102</v>
      </c>
      <c r="D22" s="67" t="str">
        <f>IFERROR(VLOOKUP($C22,List1!$B$4:$C$23,2,FALSE),"")</f>
        <v/>
      </c>
      <c r="E22" s="68" t="str">
        <f>IFERROR(VLOOKUP($C22,List1!$E$4:$F$23,2,FALSE),"")</f>
        <v/>
      </c>
      <c r="F22" s="68" t="str">
        <f>IFERROR(VLOOKUP($C22,List1!$H$4:$I$23,2,FALSE),"")</f>
        <v/>
      </c>
      <c r="G22" s="68" t="str">
        <f>IFERROR(VLOOKUP($C22,List1!$K$4:$L$23,2,FALSE),"")</f>
        <v/>
      </c>
      <c r="H22" s="68" t="str">
        <f>IFERROR(VLOOKUP($C22,List1!$N$4:$O$23,2,FALSE),"")</f>
        <v/>
      </c>
      <c r="I22" s="68" t="str">
        <f>IFERROR(VLOOKUP($C22,List1!$Q$4:$R$23,2,FALSE),"")</f>
        <v/>
      </c>
      <c r="J22" s="68" t="str">
        <f>IFERROR(VLOOKUP($C22,List1!$T$4:$U$23,2,FALSE),"")</f>
        <v/>
      </c>
      <c r="K22" s="68" t="str">
        <f>IFERROR(VLOOKUP($C22,List1!$W$4:$X$23,2,FALSE),"")</f>
        <v/>
      </c>
      <c r="L22" s="68" t="str">
        <f>IFERROR(VLOOKUP($C22,List1!$Z$4:$AA$23,2,FALSE),"")</f>
        <v/>
      </c>
      <c r="M22" s="68" t="str">
        <f>IFERROR(VLOOKUP($C22,List1!$AC$4:$AD$23,2,FALSE),"")</f>
        <v/>
      </c>
      <c r="N22" s="68" t="str">
        <f>IFERROR(VLOOKUP($C22,List1!$AF$4:$AG$23,2,FALSE),"")</f>
        <v/>
      </c>
      <c r="O22" s="68" t="str">
        <f>IFERROR(VLOOKUP($C22,List1!$AI$4:$AJ$23,2,FALSE),"")</f>
        <v/>
      </c>
      <c r="P22" s="68" t="str">
        <f>IFERROR(VLOOKUP($C22,List1!$AL$4:$AM$23,2,FALSE),"")</f>
        <v/>
      </c>
      <c r="Q22" s="68" t="str">
        <f>IFERROR(VLOOKUP($C22,List1!$AO$4:$AP$23,2,FALSE),"")</f>
        <v/>
      </c>
      <c r="R22" s="68" t="str">
        <f>IFERROR(VLOOKUP($C22,List1!$AR$4:$AS$23,2,FALSE),"")</f>
        <v/>
      </c>
      <c r="S22" s="68" t="str">
        <f>IFERROR(VLOOKUP($C22,List1!$AU$4:$AV$23,2,FALSE),"")</f>
        <v/>
      </c>
      <c r="T22" s="68" t="str">
        <f>IFERROR(VLOOKUP($C22,List1!$AX$4:$AY$23,2,FALSE),"")</f>
        <v/>
      </c>
      <c r="U22" s="68" t="str">
        <f>IFERROR(VLOOKUP($C22,List1!$BA$4:$BB$23,2,FALSE),"")</f>
        <v/>
      </c>
      <c r="V22" s="68" t="str">
        <f>IFERROR(VLOOKUP($C22,List1!$BD$4:$BE$23,2,FALSE),"")</f>
        <v/>
      </c>
      <c r="W22" s="68" t="str">
        <f>IFERROR(VLOOKUP($C22,List1!$BG$4:$BH$23,2,FALSE),"")</f>
        <v/>
      </c>
      <c r="X22" s="68" t="str">
        <f>IFERROR(VLOOKUP($C22,List1!$BJ$4:$BK$23,2,FALSE),"")</f>
        <v/>
      </c>
      <c r="Y22" s="68" t="str">
        <f>IFERROR(VLOOKUP($C22,List1!$BM$4:$BN$23,2,FALSE),"")</f>
        <v/>
      </c>
      <c r="Z22" s="68" t="str">
        <f>IFERROR(VLOOKUP($C22,List1!$BP$4:$BQ$23,2,FALSE),"")</f>
        <v/>
      </c>
      <c r="AA22" s="68" t="str">
        <f>IFERROR(VLOOKUP($C22,List1!$BS$4:$BT$23,2,FALSE),"")</f>
        <v/>
      </c>
      <c r="AB22" s="69" t="str">
        <f>IFERROR(VLOOKUP($C22,List1!$BV$4:$BW$23,2,FALSE),"")</f>
        <v/>
      </c>
      <c r="AC22" s="65">
        <f>VLOOKUP(C22,'Pomocná data'!AE:BF,28,FALSE)</f>
        <v>0</v>
      </c>
      <c r="AD22" s="81">
        <f t="shared" si="0"/>
        <v>0</v>
      </c>
      <c r="AE22" s="82" t="str">
        <f t="shared" si="1"/>
        <v/>
      </c>
    </row>
    <row r="23" spans="2:31" ht="18.75" customHeight="1">
      <c r="B23" s="88" t="s">
        <v>62</v>
      </c>
      <c r="C23" s="84" t="s">
        <v>100</v>
      </c>
      <c r="D23" s="67" t="str">
        <f>IFERROR(VLOOKUP($C23,List1!$B$4:$C$23,2,FALSE),"")</f>
        <v/>
      </c>
      <c r="E23" s="68" t="str">
        <f>IFERROR(VLOOKUP($C23,List1!$E$4:$F$23,2,FALSE),"")</f>
        <v/>
      </c>
      <c r="F23" s="68" t="str">
        <f>IFERROR(VLOOKUP($C23,List1!$H$4:$I$23,2,FALSE),"")</f>
        <v/>
      </c>
      <c r="G23" s="68" t="str">
        <f>IFERROR(VLOOKUP($C23,List1!$K$4:$L$23,2,FALSE),"")</f>
        <v/>
      </c>
      <c r="H23" s="68" t="str">
        <f>IFERROR(VLOOKUP($C23,List1!$N$4:$O$23,2,FALSE),"")</f>
        <v/>
      </c>
      <c r="I23" s="68" t="str">
        <f>IFERROR(VLOOKUP($C23,List1!$Q$4:$R$23,2,FALSE),"")</f>
        <v/>
      </c>
      <c r="J23" s="68" t="str">
        <f>IFERROR(VLOOKUP($C23,List1!$T$4:$U$23,2,FALSE),"")</f>
        <v/>
      </c>
      <c r="K23" s="68" t="str">
        <f>IFERROR(VLOOKUP($C23,List1!$W$4:$X$23,2,FALSE),"")</f>
        <v/>
      </c>
      <c r="L23" s="68" t="str">
        <f>IFERROR(VLOOKUP($C23,List1!$Z$4:$AA$23,2,FALSE),"")</f>
        <v/>
      </c>
      <c r="M23" s="68" t="str">
        <f>IFERROR(VLOOKUP($C23,List1!$AC$4:$AD$23,2,FALSE),"")</f>
        <v/>
      </c>
      <c r="N23" s="68" t="str">
        <f>IFERROR(VLOOKUP($C23,List1!$AF$4:$AG$23,2,FALSE),"")</f>
        <v/>
      </c>
      <c r="O23" s="68" t="str">
        <f>IFERROR(VLOOKUP($C23,List1!$AI$4:$AJ$23,2,FALSE),"")</f>
        <v/>
      </c>
      <c r="P23" s="68" t="str">
        <f>IFERROR(VLOOKUP($C23,List1!$AL$4:$AM$23,2,FALSE),"")</f>
        <v/>
      </c>
      <c r="Q23" s="68" t="str">
        <f>IFERROR(VLOOKUP($C23,List1!$AO$4:$AP$23,2,FALSE),"")</f>
        <v/>
      </c>
      <c r="R23" s="68" t="str">
        <f>IFERROR(VLOOKUP($C23,List1!$AR$4:$AS$23,2,FALSE),"")</f>
        <v/>
      </c>
      <c r="S23" s="68" t="str">
        <f>IFERROR(VLOOKUP($C23,List1!$AU$4:$AV$23,2,FALSE),"")</f>
        <v/>
      </c>
      <c r="T23" s="68" t="str">
        <f>IFERROR(VLOOKUP($C23,List1!$AX$4:$AY$23,2,FALSE),"")</f>
        <v/>
      </c>
      <c r="U23" s="68" t="str">
        <f>IFERROR(VLOOKUP($C23,List1!$BA$4:$BB$23,2,FALSE),"")</f>
        <v/>
      </c>
      <c r="V23" s="68" t="str">
        <f>IFERROR(VLOOKUP($C23,List1!$BD$4:$BE$23,2,FALSE),"")</f>
        <v/>
      </c>
      <c r="W23" s="68" t="str">
        <f>IFERROR(VLOOKUP($C23,List1!$BG$4:$BH$23,2,FALSE),"")</f>
        <v/>
      </c>
      <c r="X23" s="68" t="str">
        <f>IFERROR(VLOOKUP($C23,List1!$BJ$4:$BK$23,2,FALSE),"")</f>
        <v/>
      </c>
      <c r="Y23" s="68" t="str">
        <f>IFERROR(VLOOKUP($C23,List1!$BM$4:$BN$23,2,FALSE),"")</f>
        <v/>
      </c>
      <c r="Z23" s="68" t="str">
        <f>IFERROR(VLOOKUP($C23,List1!$BP$4:$BQ$23,2,FALSE),"")</f>
        <v/>
      </c>
      <c r="AA23" s="68" t="str">
        <f>IFERROR(VLOOKUP($C23,List1!$BS$4:$BT$23,2,FALSE),"")</f>
        <v/>
      </c>
      <c r="AB23" s="69" t="str">
        <f>IFERROR(VLOOKUP($C23,List1!$BV$4:$BW$23,2,FALSE),"")</f>
        <v/>
      </c>
      <c r="AC23" s="65">
        <f>VLOOKUP(C23,'Pomocná data'!AE:BF,28,FALSE)</f>
        <v>0</v>
      </c>
      <c r="AD23" s="85">
        <f t="shared" si="0"/>
        <v>0</v>
      </c>
      <c r="AE23" s="82" t="str">
        <f t="shared" si="1"/>
        <v/>
      </c>
    </row>
    <row r="24" spans="2:31" ht="18.75" customHeight="1">
      <c r="B24" s="88" t="s">
        <v>63</v>
      </c>
      <c r="C24" s="91" t="s">
        <v>40</v>
      </c>
      <c r="D24" s="67" t="str">
        <f>IFERROR(VLOOKUP($C24,List1!$B$4:$C$23,2,FALSE),"")</f>
        <v/>
      </c>
      <c r="E24" s="68" t="str">
        <f>IFERROR(VLOOKUP($C24,List1!$E$4:$F$23,2,FALSE),"")</f>
        <v/>
      </c>
      <c r="F24" s="68" t="str">
        <f>IFERROR(VLOOKUP($C24,List1!$H$4:$I$23,2,FALSE),"")</f>
        <v/>
      </c>
      <c r="G24" s="68" t="str">
        <f>IFERROR(VLOOKUP($C24,List1!$K$4:$L$23,2,FALSE),"")</f>
        <v/>
      </c>
      <c r="H24" s="68" t="str">
        <f>IFERROR(VLOOKUP($C24,List1!$N$4:$O$23,2,FALSE),"")</f>
        <v/>
      </c>
      <c r="I24" s="68" t="str">
        <f>IFERROR(VLOOKUP($C24,List1!$Q$4:$R$23,2,FALSE),"")</f>
        <v/>
      </c>
      <c r="J24" s="68" t="str">
        <f>IFERROR(VLOOKUP($C24,List1!$T$4:$U$23,2,FALSE),"")</f>
        <v/>
      </c>
      <c r="K24" s="68">
        <v>6</v>
      </c>
      <c r="L24" s="68" t="str">
        <f>IFERROR(VLOOKUP($C24,List1!$Z$4:$AA$23,2,FALSE),"")</f>
        <v/>
      </c>
      <c r="M24" s="68" t="str">
        <f>IFERROR(VLOOKUP($C24,List1!$AC$4:$AD$23,2,FALSE),"")</f>
        <v/>
      </c>
      <c r="N24" s="68" t="str">
        <f>IFERROR(VLOOKUP($C24,List1!$AF$4:$AG$23,2,FALSE),"")</f>
        <v/>
      </c>
      <c r="O24" s="68" t="str">
        <f>IFERROR(VLOOKUP($C24,List1!$AI$4:$AJ$23,2,FALSE),"")</f>
        <v/>
      </c>
      <c r="P24" s="68" t="str">
        <f>IFERROR(VLOOKUP($C24,List1!$AL$4:$AM$23,2,FALSE),"")</f>
        <v/>
      </c>
      <c r="Q24" s="68" t="str">
        <f>IFERROR(VLOOKUP($C24,List1!$AO$4:$AP$23,2,FALSE),"")</f>
        <v/>
      </c>
      <c r="R24" s="68" t="str">
        <f>IFERROR(VLOOKUP($C24,List1!$AR$4:$AS$23,2,FALSE),"")</f>
        <v/>
      </c>
      <c r="S24" s="68" t="str">
        <f>IFERROR(VLOOKUP($C24,List1!$AU$4:$AV$23,2,FALSE),"")</f>
        <v/>
      </c>
      <c r="T24" s="68" t="str">
        <f>IFERROR(VLOOKUP($C24,List1!$AX$4:$AY$23,2,FALSE),"")</f>
        <v/>
      </c>
      <c r="U24" s="68" t="str">
        <f>IFERROR(VLOOKUP($C24,List1!$BA$4:$BB$23,2,FALSE),"")</f>
        <v/>
      </c>
      <c r="V24" s="68" t="str">
        <f>IFERROR(VLOOKUP($C24,List1!$BD$4:$BE$23,2,FALSE),"")</f>
        <v/>
      </c>
      <c r="W24" s="68" t="str">
        <f>IFERROR(VLOOKUP($C24,List1!$BG$4:$BH$23,2,FALSE),"")</f>
        <v/>
      </c>
      <c r="X24" s="68" t="str">
        <f>IFERROR(VLOOKUP($C24,List1!$BJ$4:$BK$23,2,FALSE),"")</f>
        <v/>
      </c>
      <c r="Y24" s="68" t="str">
        <f>IFERROR(VLOOKUP($C24,List1!$BM$4:$BN$23,2,FALSE),"")</f>
        <v/>
      </c>
      <c r="Z24" s="68" t="str">
        <f>IFERROR(VLOOKUP($C24,List1!$BP$4:$BQ$23,2,FALSE),"")</f>
        <v/>
      </c>
      <c r="AA24" s="68" t="str">
        <f>IFERROR(VLOOKUP($C24,List1!$BS$4:$BT$23,2,FALSE),"")</f>
        <v/>
      </c>
      <c r="AB24" s="69" t="str">
        <f>IFERROR(VLOOKUP($C24,List1!$BV$4:$BW$23,2,FALSE),"")</f>
        <v/>
      </c>
      <c r="AC24" s="65">
        <f>VLOOKUP(C24,'Pomocná data'!AE:BF,28,FALSE)</f>
        <v>6</v>
      </c>
      <c r="AD24" s="81">
        <f t="shared" si="0"/>
        <v>6</v>
      </c>
      <c r="AE24" s="82">
        <f t="shared" si="1"/>
        <v>1</v>
      </c>
    </row>
    <row r="25" spans="2:31" ht="18.75" customHeight="1">
      <c r="B25" s="88" t="s">
        <v>65</v>
      </c>
      <c r="C25" s="92" t="s">
        <v>70</v>
      </c>
      <c r="D25" s="67" t="str">
        <f>IFERROR(VLOOKUP($C25,List1!$B$4:$C$23,2,FALSE),"")</f>
        <v/>
      </c>
      <c r="E25" s="68" t="str">
        <f>IFERROR(VLOOKUP($C25,List1!$E$4:$F$23,2,FALSE),"")</f>
        <v/>
      </c>
      <c r="F25" s="68" t="str">
        <f>IFERROR(VLOOKUP($C25,List1!$H$4:$I$23,2,FALSE),"")</f>
        <v/>
      </c>
      <c r="G25" s="68" t="str">
        <f>IFERROR(VLOOKUP($C25,List1!$K$4:$L$23,2,FALSE),"")</f>
        <v/>
      </c>
      <c r="H25" s="68" t="str">
        <f>IFERROR(VLOOKUP($C25,List1!$N$4:$O$23,2,FALSE),"")</f>
        <v/>
      </c>
      <c r="I25" s="68" t="str">
        <f>IFERROR(VLOOKUP($C25,List1!$Q$4:$R$23,2,FALSE),"")</f>
        <v/>
      </c>
      <c r="J25" s="68" t="str">
        <f>IFERROR(VLOOKUP($C25,List1!$T$4:$U$23,2,FALSE),"")</f>
        <v/>
      </c>
      <c r="K25" s="68" t="str">
        <f>IFERROR(VLOOKUP($C25,List1!$W$4:$X$23,2,FALSE),"")</f>
        <v/>
      </c>
      <c r="L25" s="68" t="str">
        <f>IFERROR(VLOOKUP($C25,List1!$Z$4:$AA$23,2,FALSE),"")</f>
        <v/>
      </c>
      <c r="M25" s="68" t="str">
        <f>IFERROR(VLOOKUP($C25,List1!$AC$4:$AD$23,2,FALSE),"")</f>
        <v/>
      </c>
      <c r="N25" s="68" t="str">
        <f>IFERROR(VLOOKUP($C25,List1!$AF$4:$AG$23,2,FALSE),"")</f>
        <v/>
      </c>
      <c r="O25" s="68" t="str">
        <f>IFERROR(VLOOKUP($C25,List1!$AI$4:$AJ$23,2,FALSE),"")</f>
        <v/>
      </c>
      <c r="P25" s="68" t="str">
        <f>IFERROR(VLOOKUP($C25,List1!$AL$4:$AM$23,2,FALSE),"")</f>
        <v/>
      </c>
      <c r="Q25" s="68" t="str">
        <f>IFERROR(VLOOKUP($C25,List1!$AO$4:$AP$23,2,FALSE),"")</f>
        <v/>
      </c>
      <c r="R25" s="68" t="str">
        <f>IFERROR(VLOOKUP($C25,List1!$AR$4:$AS$23,2,FALSE),"")</f>
        <v/>
      </c>
      <c r="S25" s="68" t="str">
        <f>IFERROR(VLOOKUP($C25,List1!$AU$4:$AV$23,2,FALSE),"")</f>
        <v/>
      </c>
      <c r="T25" s="68" t="str">
        <f>IFERROR(VLOOKUP($C25,List1!$AX$4:$AY$23,2,FALSE),"")</f>
        <v/>
      </c>
      <c r="U25" s="68" t="str">
        <f>IFERROR(VLOOKUP($C25,List1!$BA$4:$BB$23,2,FALSE),"")</f>
        <v/>
      </c>
      <c r="V25" s="68" t="str">
        <f>IFERROR(VLOOKUP($C25,List1!$BD$4:$BE$23,2,FALSE),"")</f>
        <v/>
      </c>
      <c r="W25" s="68" t="str">
        <f>IFERROR(VLOOKUP($C25,List1!$BG$4:$BH$23,2,FALSE),"")</f>
        <v/>
      </c>
      <c r="X25" s="68" t="str">
        <f>IFERROR(VLOOKUP($C25,List1!$BJ$4:$BK$23,2,FALSE),"")</f>
        <v/>
      </c>
      <c r="Y25" s="68" t="str">
        <f>IFERROR(VLOOKUP($C25,List1!$BM$4:$BN$23,2,FALSE),"")</f>
        <v/>
      </c>
      <c r="Z25" s="68" t="str">
        <f>IFERROR(VLOOKUP($C25,List1!$BP$4:$BQ$23,2,FALSE),"")</f>
        <v/>
      </c>
      <c r="AA25" s="68" t="str">
        <f>IFERROR(VLOOKUP($C25,List1!$BS$4:$BT$23,2,FALSE),"")</f>
        <v/>
      </c>
      <c r="AB25" s="69" t="str">
        <f>IFERROR(VLOOKUP($C25,List1!$BV$4:$BW$23,2,FALSE),"")</f>
        <v/>
      </c>
      <c r="AC25" s="65">
        <f>VLOOKUP(C25,'Pomocná data'!AE:BF,28,FALSE)</f>
        <v>0</v>
      </c>
      <c r="AD25" s="93">
        <f t="shared" si="0"/>
        <v>0</v>
      </c>
      <c r="AE25" s="82" t="str">
        <f t="shared" si="1"/>
        <v/>
      </c>
    </row>
    <row r="26" spans="2:31" ht="18.75" customHeight="1">
      <c r="B26" s="88" t="s">
        <v>67</v>
      </c>
      <c r="C26" s="90" t="s">
        <v>53</v>
      </c>
      <c r="D26" s="67" t="str">
        <f>IFERROR(VLOOKUP($C26,List1!$B$4:$C$23,2,FALSE),"")</f>
        <v/>
      </c>
      <c r="E26" s="68" t="str">
        <f>IFERROR(VLOOKUP($C26,List1!$E$4:$F$23,2,FALSE),"")</f>
        <v/>
      </c>
      <c r="F26" s="68" t="str">
        <f>IFERROR(VLOOKUP($C26,List1!$H$4:$I$23,2,FALSE),"")</f>
        <v/>
      </c>
      <c r="G26" s="68" t="str">
        <f>IFERROR(VLOOKUP($C26,List1!$K$4:$L$23,2,FALSE),"")</f>
        <v/>
      </c>
      <c r="H26" s="68" t="str">
        <f>IFERROR(VLOOKUP($C26,List1!$N$4:$O$23,2,FALSE),"")</f>
        <v/>
      </c>
      <c r="I26" s="68" t="str">
        <f>IFERROR(VLOOKUP($C26,List1!$Q$4:$R$23,2,FALSE),"")</f>
        <v/>
      </c>
      <c r="J26" s="68" t="str">
        <f>IFERROR(VLOOKUP($C26,List1!$T$4:$U$23,2,FALSE),"")</f>
        <v/>
      </c>
      <c r="K26" s="68" t="str">
        <f>IFERROR(VLOOKUP($C26,List1!$W$4:$X$23,2,FALSE),"")</f>
        <v/>
      </c>
      <c r="L26" s="68" t="str">
        <f>IFERROR(VLOOKUP($C26,List1!$Z$4:$AA$23,2,FALSE),"")</f>
        <v/>
      </c>
      <c r="M26" s="68" t="str">
        <f>IFERROR(VLOOKUP($C26,List1!$AC$4:$AD$23,2,FALSE),"")</f>
        <v/>
      </c>
      <c r="N26" s="68" t="str">
        <f>IFERROR(VLOOKUP($C26,List1!$AF$4:$AG$23,2,FALSE),"")</f>
        <v/>
      </c>
      <c r="O26" s="68" t="str">
        <f>IFERROR(VLOOKUP($C26,List1!$AI$4:$AJ$23,2,FALSE),"")</f>
        <v/>
      </c>
      <c r="P26" s="68" t="str">
        <f>IFERROR(VLOOKUP($C26,List1!$AL$4:$AM$23,2,FALSE),"")</f>
        <v/>
      </c>
      <c r="Q26" s="68" t="str">
        <f>IFERROR(VLOOKUP($C26,List1!$AO$4:$AP$23,2,FALSE),"")</f>
        <v/>
      </c>
      <c r="R26" s="68" t="str">
        <f>IFERROR(VLOOKUP($C26,List1!$AR$4:$AS$23,2,FALSE),"")</f>
        <v/>
      </c>
      <c r="S26" s="68" t="str">
        <f>IFERROR(VLOOKUP($C26,List1!$AU$4:$AV$23,2,FALSE),"")</f>
        <v/>
      </c>
      <c r="T26" s="68" t="str">
        <f>IFERROR(VLOOKUP($C26,List1!$AX$4:$AY$23,2,FALSE),"")</f>
        <v/>
      </c>
      <c r="U26" s="68" t="str">
        <f>IFERROR(VLOOKUP($C26,List1!$BA$4:$BB$23,2,FALSE),"")</f>
        <v/>
      </c>
      <c r="V26" s="68" t="str">
        <f>IFERROR(VLOOKUP($C26,List1!$BD$4:$BE$23,2,FALSE),"")</f>
        <v/>
      </c>
      <c r="W26" s="68" t="str">
        <f>IFERROR(VLOOKUP($C26,List1!$BG$4:$BH$23,2,FALSE),"")</f>
        <v/>
      </c>
      <c r="X26" s="68" t="str">
        <f>IFERROR(VLOOKUP($C26,List1!$BJ$4:$BK$23,2,FALSE),"")</f>
        <v/>
      </c>
      <c r="Y26" s="68" t="str">
        <f>IFERROR(VLOOKUP($C26,List1!$BM$4:$BN$23,2,FALSE),"")</f>
        <v/>
      </c>
      <c r="Z26" s="68" t="str">
        <f>IFERROR(VLOOKUP($C26,List1!$BP$4:$BQ$23,2,FALSE),"")</f>
        <v/>
      </c>
      <c r="AA26" s="68" t="str">
        <f>IFERROR(VLOOKUP($C26,List1!$BS$4:$BT$23,2,FALSE),"")</f>
        <v/>
      </c>
      <c r="AB26" s="69" t="str">
        <f>IFERROR(VLOOKUP($C26,List1!$BV$4:$BW$23,2,FALSE),"")</f>
        <v/>
      </c>
      <c r="AC26" s="65">
        <f>VLOOKUP(C26,'Pomocná data'!AE:BF,28,FALSE)</f>
        <v>0</v>
      </c>
      <c r="AD26" s="81">
        <f t="shared" si="0"/>
        <v>0</v>
      </c>
      <c r="AE26" s="82" t="str">
        <f t="shared" si="1"/>
        <v/>
      </c>
    </row>
    <row r="27" spans="2:31" ht="18.75" customHeight="1">
      <c r="B27" s="88" t="s">
        <v>68</v>
      </c>
      <c r="C27" s="91" t="s">
        <v>104</v>
      </c>
      <c r="D27" s="67" t="str">
        <f>IFERROR(VLOOKUP($C27,List1!$B$4:$C$23,2,FALSE),"")</f>
        <v/>
      </c>
      <c r="E27" s="68" t="str">
        <f>IFERROR(VLOOKUP($C27,List1!$E$4:$F$23,2,FALSE),"")</f>
        <v/>
      </c>
      <c r="F27" s="68" t="str">
        <f>IFERROR(VLOOKUP($C27,List1!$H$4:$I$23,2,FALSE),"")</f>
        <v/>
      </c>
      <c r="G27" s="68" t="str">
        <f>IFERROR(VLOOKUP($C27,List1!$K$4:$L$23,2,FALSE),"")</f>
        <v/>
      </c>
      <c r="H27" s="68" t="str">
        <f>IFERROR(VLOOKUP($C27,List1!$N$4:$O$23,2,FALSE),"")</f>
        <v/>
      </c>
      <c r="I27" s="68" t="str">
        <f>IFERROR(VLOOKUP($C27,List1!$Q$4:$R$23,2,FALSE),"")</f>
        <v/>
      </c>
      <c r="J27" s="68" t="str">
        <f>IFERROR(VLOOKUP($C27,List1!$T$4:$U$23,2,FALSE),"")</f>
        <v/>
      </c>
      <c r="K27" s="68" t="str">
        <f>IFERROR(VLOOKUP($C27,List1!$W$4:$X$23,2,FALSE),"")</f>
        <v/>
      </c>
      <c r="L27" s="68" t="str">
        <f>IFERROR(VLOOKUP($C27,List1!$Z$4:$AA$23,2,FALSE),"")</f>
        <v/>
      </c>
      <c r="M27" s="68" t="str">
        <f>IFERROR(VLOOKUP($C27,List1!$AC$4:$AD$23,2,FALSE),"")</f>
        <v/>
      </c>
      <c r="N27" s="68" t="str">
        <f>IFERROR(VLOOKUP($C27,List1!$AF$4:$AG$23,2,FALSE),"")</f>
        <v/>
      </c>
      <c r="O27" s="68" t="str">
        <f>IFERROR(VLOOKUP($C27,List1!$AI$4:$AJ$23,2,FALSE),"")</f>
        <v/>
      </c>
      <c r="P27" s="68" t="str">
        <f>IFERROR(VLOOKUP($C27,List1!$AL$4:$AM$23,2,FALSE),"")</f>
        <v/>
      </c>
      <c r="Q27" s="68" t="str">
        <f>IFERROR(VLOOKUP($C27,List1!$AO$4:$AP$23,2,FALSE),"")</f>
        <v/>
      </c>
      <c r="R27" s="68" t="str">
        <f>IFERROR(VLOOKUP($C27,List1!$AR$4:$AS$23,2,FALSE),"")</f>
        <v/>
      </c>
      <c r="S27" s="68" t="str">
        <f>IFERROR(VLOOKUP($C27,List1!$AU$4:$AV$23,2,FALSE),"")</f>
        <v/>
      </c>
      <c r="T27" s="68" t="str">
        <f>IFERROR(VLOOKUP($C27,List1!$AX$4:$AY$23,2,FALSE),"")</f>
        <v/>
      </c>
      <c r="U27" s="68" t="str">
        <f>IFERROR(VLOOKUP($C27,List1!$BA$4:$BB$23,2,FALSE),"")</f>
        <v/>
      </c>
      <c r="V27" s="68" t="str">
        <f>IFERROR(VLOOKUP($C27,List1!$BD$4:$BE$23,2,FALSE),"")</f>
        <v/>
      </c>
      <c r="W27" s="68" t="str">
        <f>IFERROR(VLOOKUP($C27,List1!$BG$4:$BH$23,2,FALSE),"")</f>
        <v/>
      </c>
      <c r="X27" s="68" t="str">
        <f>IFERROR(VLOOKUP($C27,List1!$BJ$4:$BK$23,2,FALSE),"")</f>
        <v/>
      </c>
      <c r="Y27" s="68" t="str">
        <f>IFERROR(VLOOKUP($C27,List1!$BM$4:$BN$23,2,FALSE),"")</f>
        <v/>
      </c>
      <c r="Z27" s="68" t="str">
        <f>IFERROR(VLOOKUP($C27,List1!$BP$4:$BQ$23,2,FALSE),"")</f>
        <v/>
      </c>
      <c r="AA27" s="68" t="str">
        <f>IFERROR(VLOOKUP($C27,List1!$BS$4:$BT$23,2,FALSE),"")</f>
        <v/>
      </c>
      <c r="AB27" s="69" t="str">
        <f>IFERROR(VLOOKUP($C27,List1!$BV$4:$BW$23,2,FALSE),"")</f>
        <v/>
      </c>
      <c r="AC27" s="65">
        <f>VLOOKUP(C27,'Pomocná data'!AE:BF,28,FALSE)</f>
        <v>0</v>
      </c>
      <c r="AD27" s="81">
        <f t="shared" si="0"/>
        <v>0</v>
      </c>
      <c r="AE27" s="82" t="str">
        <f t="shared" si="1"/>
        <v/>
      </c>
    </row>
    <row r="28" spans="2:31" ht="18.75" customHeight="1">
      <c r="B28" s="88" t="s">
        <v>69</v>
      </c>
      <c r="C28" s="90" t="s">
        <v>61</v>
      </c>
      <c r="D28" s="67" t="str">
        <f>IFERROR(VLOOKUP($C28,List1!$B$4:$C$23,2,FALSE),"")</f>
        <v/>
      </c>
      <c r="E28" s="68" t="str">
        <f>IFERROR(VLOOKUP($C28,List1!$E$4:$F$23,2,FALSE),"")</f>
        <v/>
      </c>
      <c r="F28" s="68" t="str">
        <f>IFERROR(VLOOKUP($C28,List1!$H$4:$I$23,2,FALSE),"")</f>
        <v/>
      </c>
      <c r="G28" s="68" t="str">
        <f>IFERROR(VLOOKUP($C28,List1!$K$4:$L$23,2,FALSE),"")</f>
        <v/>
      </c>
      <c r="H28" s="68" t="str">
        <f>IFERROR(VLOOKUP($C28,List1!$N$4:$O$23,2,FALSE),"")</f>
        <v/>
      </c>
      <c r="I28" s="68" t="str">
        <f>IFERROR(VLOOKUP($C28,List1!$Q$4:$R$23,2,FALSE),"")</f>
        <v/>
      </c>
      <c r="J28" s="68" t="str">
        <f>IFERROR(VLOOKUP($C28,List1!$T$4:$U$23,2,FALSE),"")</f>
        <v/>
      </c>
      <c r="K28" s="68" t="str">
        <f>IFERROR(VLOOKUP($C28,List1!$W$4:$X$23,2,FALSE),"")</f>
        <v/>
      </c>
      <c r="L28" s="68" t="str">
        <f>IFERROR(VLOOKUP($C28,List1!$Z$4:$AA$23,2,FALSE),"")</f>
        <v/>
      </c>
      <c r="M28" s="68" t="str">
        <f>IFERROR(VLOOKUP($C28,List1!$AC$4:$AD$23,2,FALSE),"")</f>
        <v/>
      </c>
      <c r="N28" s="68" t="str">
        <f>IFERROR(VLOOKUP($C28,List1!$AF$4:$AG$23,2,FALSE),"")</f>
        <v/>
      </c>
      <c r="O28" s="68" t="str">
        <f>IFERROR(VLOOKUP($C28,List1!$AI$4:$AJ$23,2,FALSE),"")</f>
        <v/>
      </c>
      <c r="P28" s="68" t="str">
        <f>IFERROR(VLOOKUP($C28,List1!$AL$4:$AM$23,2,FALSE),"")</f>
        <v/>
      </c>
      <c r="Q28" s="68" t="str">
        <f>IFERROR(VLOOKUP($C28,List1!$AO$4:$AP$23,2,FALSE),"")</f>
        <v/>
      </c>
      <c r="R28" s="68" t="str">
        <f>IFERROR(VLOOKUP($C28,List1!$AR$4:$AS$23,2,FALSE),"")</f>
        <v/>
      </c>
      <c r="S28" s="68" t="str">
        <f>IFERROR(VLOOKUP($C28,List1!$AU$4:$AV$23,2,FALSE),"")</f>
        <v/>
      </c>
      <c r="T28" s="68" t="str">
        <f>IFERROR(VLOOKUP($C28,List1!$AX$4:$AY$23,2,FALSE),"")</f>
        <v/>
      </c>
      <c r="U28" s="68" t="str">
        <f>IFERROR(VLOOKUP($C28,List1!$BA$4:$BB$23,2,FALSE),"")</f>
        <v/>
      </c>
      <c r="V28" s="68" t="str">
        <f>IFERROR(VLOOKUP($C28,List1!$BD$4:$BE$23,2,FALSE),"")</f>
        <v/>
      </c>
      <c r="W28" s="68" t="str">
        <f>IFERROR(VLOOKUP($C28,List1!$BG$4:$BH$23,2,FALSE),"")</f>
        <v/>
      </c>
      <c r="X28" s="68" t="str">
        <f>IFERROR(VLOOKUP($C28,List1!$BJ$4:$BK$23,2,FALSE),"")</f>
        <v/>
      </c>
      <c r="Y28" s="68" t="str">
        <f>IFERROR(VLOOKUP($C28,List1!$BM$4:$BN$23,2,FALSE),"")</f>
        <v/>
      </c>
      <c r="Z28" s="68" t="str">
        <f>IFERROR(VLOOKUP($C28,List1!$BP$4:$BQ$23,2,FALSE),"")</f>
        <v/>
      </c>
      <c r="AA28" s="68" t="str">
        <f>IFERROR(VLOOKUP($C28,List1!$BS$4:$BT$23,2,FALSE),"")</f>
        <v/>
      </c>
      <c r="AB28" s="69" t="str">
        <f>IFERROR(VLOOKUP($C28,List1!$BV$4:$BW$23,2,FALSE),"")</f>
        <v/>
      </c>
      <c r="AC28" s="65">
        <f>VLOOKUP(C28,'Pomocná data'!AE:BF,28,FALSE)</f>
        <v>0</v>
      </c>
      <c r="AD28" s="81">
        <f t="shared" si="0"/>
        <v>0</v>
      </c>
      <c r="AE28" s="82" t="str">
        <f t="shared" si="1"/>
        <v/>
      </c>
    </row>
    <row r="29" spans="2:31" ht="18.75" customHeight="1">
      <c r="B29" s="88" t="s">
        <v>71</v>
      </c>
      <c r="C29" s="90" t="s">
        <v>48</v>
      </c>
      <c r="D29" s="67" t="str">
        <f>IFERROR(VLOOKUP($C29,List1!$B$4:$C$23,2,FALSE),"")</f>
        <v/>
      </c>
      <c r="E29" s="68" t="str">
        <f>IFERROR(VLOOKUP($C29,List1!$E$4:$F$23,2,FALSE),"")</f>
        <v/>
      </c>
      <c r="F29" s="68" t="str">
        <f>IFERROR(VLOOKUP($C29,List1!$H$4:$I$23,2,FALSE),"")</f>
        <v/>
      </c>
      <c r="G29" s="68" t="str">
        <f>IFERROR(VLOOKUP($C29,List1!$K$4:$L$23,2,FALSE),"")</f>
        <v/>
      </c>
      <c r="H29" s="68" t="str">
        <f>IFERROR(VLOOKUP($C29,List1!$N$4:$O$23,2,FALSE),"")</f>
        <v/>
      </c>
      <c r="I29" s="68" t="str">
        <f>IFERROR(VLOOKUP($C29,List1!$Q$4:$R$23,2,FALSE),"")</f>
        <v/>
      </c>
      <c r="J29" s="68" t="str">
        <f>IFERROR(VLOOKUP($C29,List1!$T$4:$U$23,2,FALSE),"")</f>
        <v/>
      </c>
      <c r="K29" s="68" t="str">
        <f>IFERROR(VLOOKUP($C29,List1!$W$4:$X$23,2,FALSE),"")</f>
        <v/>
      </c>
      <c r="L29" s="68" t="str">
        <f>IFERROR(VLOOKUP($C29,List1!$Z$4:$AA$23,2,FALSE),"")</f>
        <v/>
      </c>
      <c r="M29" s="68" t="str">
        <f>IFERROR(VLOOKUP($C29,List1!$AC$4:$AD$23,2,FALSE),"")</f>
        <v/>
      </c>
      <c r="N29" s="68" t="str">
        <f>IFERROR(VLOOKUP($C29,List1!$AF$4:$AG$23,2,FALSE),"")</f>
        <v/>
      </c>
      <c r="O29" s="68" t="str">
        <f>IFERROR(VLOOKUP($C29,List1!$AI$4:$AJ$23,2,FALSE),"")</f>
        <v/>
      </c>
      <c r="P29" s="68" t="str">
        <f>IFERROR(VLOOKUP($C29,List1!$AL$4:$AM$23,2,FALSE),"")</f>
        <v/>
      </c>
      <c r="Q29" s="68" t="str">
        <f>IFERROR(VLOOKUP($C29,List1!$AO$4:$AP$23,2,FALSE),"")</f>
        <v/>
      </c>
      <c r="R29" s="68" t="str">
        <f>IFERROR(VLOOKUP($C29,List1!$AR$4:$AS$23,2,FALSE),"")</f>
        <v/>
      </c>
      <c r="S29" s="68" t="str">
        <f>IFERROR(VLOOKUP($C29,List1!$AU$4:$AV$23,2,FALSE),"")</f>
        <v/>
      </c>
      <c r="T29" s="68" t="str">
        <f>IFERROR(VLOOKUP($C29,List1!$AX$4:$AY$23,2,FALSE),"")</f>
        <v/>
      </c>
      <c r="U29" s="68" t="str">
        <f>IFERROR(VLOOKUP($C29,List1!$BA$4:$BB$23,2,FALSE),"")</f>
        <v/>
      </c>
      <c r="V29" s="68" t="str">
        <f>IFERROR(VLOOKUP($C29,List1!$BD$4:$BE$23,2,FALSE),"")</f>
        <v/>
      </c>
      <c r="W29" s="68" t="str">
        <f>IFERROR(VLOOKUP($C29,List1!$BG$4:$BH$23,2,FALSE),"")</f>
        <v/>
      </c>
      <c r="X29" s="68" t="str">
        <f>IFERROR(VLOOKUP($C29,List1!$BJ$4:$BK$23,2,FALSE),"")</f>
        <v/>
      </c>
      <c r="Y29" s="68" t="str">
        <f>IFERROR(VLOOKUP($C29,List1!$BM$4:$BN$23,2,FALSE),"")</f>
        <v/>
      </c>
      <c r="Z29" s="68" t="str">
        <f>IFERROR(VLOOKUP($C29,List1!$BP$4:$BQ$23,2,FALSE),"")</f>
        <v/>
      </c>
      <c r="AA29" s="68" t="str">
        <f>IFERROR(VLOOKUP($C29,List1!$BS$4:$BT$23,2,FALSE),"")</f>
        <v/>
      </c>
      <c r="AB29" s="69" t="str">
        <f>IFERROR(VLOOKUP($C29,List1!$BV$4:$BW$23,2,FALSE),"")</f>
        <v/>
      </c>
      <c r="AC29" s="65">
        <f>VLOOKUP(C29,'Pomocná data'!AE:BF,28,FALSE)</f>
        <v>0</v>
      </c>
      <c r="AD29" s="81">
        <f t="shared" si="0"/>
        <v>0</v>
      </c>
      <c r="AE29" s="82" t="str">
        <f t="shared" si="1"/>
        <v/>
      </c>
    </row>
    <row r="30" spans="2:31" ht="18.75" customHeight="1">
      <c r="B30" s="88" t="s">
        <v>73</v>
      </c>
      <c r="C30" s="91" t="s">
        <v>105</v>
      </c>
      <c r="D30" s="67" t="str">
        <f>IFERROR(VLOOKUP($C30,List1!$B$4:$C$23,2,FALSE),"")</f>
        <v/>
      </c>
      <c r="E30" s="68" t="str">
        <f>IFERROR(VLOOKUP($C30,List1!$E$4:$F$23,2,FALSE),"")</f>
        <v/>
      </c>
      <c r="F30" s="68" t="str">
        <f>IFERROR(VLOOKUP($C30,List1!$H$4:$I$23,2,FALSE),"")</f>
        <v/>
      </c>
      <c r="G30" s="68" t="str">
        <f>IFERROR(VLOOKUP($C30,List1!$K$4:$L$23,2,FALSE),"")</f>
        <v/>
      </c>
      <c r="H30" s="68" t="str">
        <f>IFERROR(VLOOKUP($C30,List1!$N$4:$O$23,2,FALSE),"")</f>
        <v/>
      </c>
      <c r="I30" s="68" t="str">
        <f>IFERROR(VLOOKUP($C30,List1!$Q$4:$R$23,2,FALSE),"")</f>
        <v/>
      </c>
      <c r="J30" s="68" t="str">
        <f>IFERROR(VLOOKUP($C30,List1!$T$4:$U$23,2,FALSE),"")</f>
        <v/>
      </c>
      <c r="K30" s="68" t="str">
        <f>IFERROR(VLOOKUP($C30,List1!$W$4:$X$23,2,FALSE),"")</f>
        <v/>
      </c>
      <c r="L30" s="68" t="str">
        <f>IFERROR(VLOOKUP($C30,List1!$Z$4:$AA$23,2,FALSE),"")</f>
        <v/>
      </c>
      <c r="M30" s="68" t="str">
        <f>IFERROR(VLOOKUP($C30,List1!$AC$4:$AD$23,2,FALSE),"")</f>
        <v/>
      </c>
      <c r="N30" s="68" t="str">
        <f>IFERROR(VLOOKUP($C30,List1!$AF$4:$AG$23,2,FALSE),"")</f>
        <v/>
      </c>
      <c r="O30" s="68" t="str">
        <f>IFERROR(VLOOKUP($C30,List1!$AI$4:$AJ$23,2,FALSE),"")</f>
        <v/>
      </c>
      <c r="P30" s="68" t="str">
        <f>IFERROR(VLOOKUP($C30,List1!$AL$4:$AM$23,2,FALSE),"")</f>
        <v/>
      </c>
      <c r="Q30" s="68" t="str">
        <f>IFERROR(VLOOKUP($C30,List1!$AO$4:$AP$23,2,FALSE),"")</f>
        <v/>
      </c>
      <c r="R30" s="68" t="str">
        <f>IFERROR(VLOOKUP($C30,List1!$AR$4:$AS$23,2,FALSE),"")</f>
        <v/>
      </c>
      <c r="S30" s="68" t="str">
        <f>IFERROR(VLOOKUP($C30,List1!$AU$4:$AV$23,2,FALSE),"")</f>
        <v/>
      </c>
      <c r="T30" s="68" t="str">
        <f>IFERROR(VLOOKUP($C30,List1!$AX$4:$AY$23,2,FALSE),"")</f>
        <v/>
      </c>
      <c r="U30" s="68" t="str">
        <f>IFERROR(VLOOKUP($C30,List1!$BA$4:$BB$23,2,FALSE),"")</f>
        <v/>
      </c>
      <c r="V30" s="68" t="str">
        <f>IFERROR(VLOOKUP($C30,List1!$BD$4:$BE$23,2,FALSE),"")</f>
        <v/>
      </c>
      <c r="W30" s="68" t="str">
        <f>IFERROR(VLOOKUP($C30,List1!$BG$4:$BH$23,2,FALSE),"")</f>
        <v/>
      </c>
      <c r="X30" s="68" t="str">
        <f>IFERROR(VLOOKUP($C30,List1!$BJ$4:$BK$23,2,FALSE),"")</f>
        <v/>
      </c>
      <c r="Y30" s="68" t="str">
        <f>IFERROR(VLOOKUP($C30,List1!$BM$4:$BN$23,2,FALSE),"")</f>
        <v/>
      </c>
      <c r="Z30" s="68" t="str">
        <f>IFERROR(VLOOKUP($C30,List1!$BP$4:$BQ$23,2,FALSE),"")</f>
        <v/>
      </c>
      <c r="AA30" s="68" t="str">
        <f>IFERROR(VLOOKUP($C30,List1!$BS$4:$BT$23,2,FALSE),"")</f>
        <v/>
      </c>
      <c r="AB30" s="69" t="str">
        <f>IFERROR(VLOOKUP($C30,List1!$BV$4:$BW$23,2,FALSE),"")</f>
        <v/>
      </c>
      <c r="AC30" s="65">
        <f>VLOOKUP(C30,'Pomocná data'!AE:BF,28,FALSE)</f>
        <v>0</v>
      </c>
      <c r="AD30" s="81">
        <f t="shared" si="0"/>
        <v>0</v>
      </c>
      <c r="AE30" s="82" t="str">
        <f t="shared" si="1"/>
        <v/>
      </c>
    </row>
    <row r="31" spans="2:31" ht="18.75" customHeight="1">
      <c r="B31" s="88" t="s">
        <v>75</v>
      </c>
      <c r="C31" s="91" t="s">
        <v>51</v>
      </c>
      <c r="D31" s="67" t="str">
        <f>IFERROR(VLOOKUP($C31,List1!$B$4:$C$23,2,FALSE),"")</f>
        <v/>
      </c>
      <c r="E31" s="68" t="str">
        <f>IFERROR(VLOOKUP($C31,List1!$E$4:$F$23,2,FALSE),"")</f>
        <v/>
      </c>
      <c r="F31" s="68" t="str">
        <f>IFERROR(VLOOKUP($C31,List1!$H$4:$I$23,2,FALSE),"")</f>
        <v/>
      </c>
      <c r="G31" s="68" t="str">
        <f>IFERROR(VLOOKUP($C31,List1!$K$4:$L$23,2,FALSE),"")</f>
        <v/>
      </c>
      <c r="H31" s="68" t="str">
        <f>IFERROR(VLOOKUP($C31,List1!$N$4:$O$23,2,FALSE),"")</f>
        <v/>
      </c>
      <c r="I31" s="68" t="str">
        <f>IFERROR(VLOOKUP($C31,List1!$Q$4:$R$23,2,FALSE),"")</f>
        <v/>
      </c>
      <c r="J31" s="68" t="str">
        <f>IFERROR(VLOOKUP($C31,List1!$T$4:$U$23,2,FALSE),"")</f>
        <v/>
      </c>
      <c r="K31" s="68" t="str">
        <f>IFERROR(VLOOKUP($C31,List1!$W$4:$X$23,2,FALSE),"")</f>
        <v/>
      </c>
      <c r="L31" s="68" t="str">
        <f>IFERROR(VLOOKUP($C31,List1!$Z$4:$AA$23,2,FALSE),"")</f>
        <v/>
      </c>
      <c r="M31" s="68" t="str">
        <f>IFERROR(VLOOKUP($C31,List1!$AC$4:$AD$23,2,FALSE),"")</f>
        <v/>
      </c>
      <c r="N31" s="68" t="str">
        <f>IFERROR(VLOOKUP($C31,List1!$AF$4:$AG$23,2,FALSE),"")</f>
        <v/>
      </c>
      <c r="O31" s="68" t="str">
        <f>IFERROR(VLOOKUP($C31,List1!$AI$4:$AJ$23,2,FALSE),"")</f>
        <v/>
      </c>
      <c r="P31" s="68" t="str">
        <f>IFERROR(VLOOKUP($C31,List1!$AL$4:$AM$23,2,FALSE),"")</f>
        <v/>
      </c>
      <c r="Q31" s="68" t="str">
        <f>IFERROR(VLOOKUP($C31,List1!$AO$4:$AP$23,2,FALSE),"")</f>
        <v/>
      </c>
      <c r="R31" s="68" t="str">
        <f>IFERROR(VLOOKUP($C31,List1!$AR$4:$AS$23,2,FALSE),"")</f>
        <v/>
      </c>
      <c r="S31" s="68" t="str">
        <f>IFERROR(VLOOKUP($C31,List1!$AU$4:$AV$23,2,FALSE),"")</f>
        <v/>
      </c>
      <c r="T31" s="68" t="str">
        <f>IFERROR(VLOOKUP($C31,List1!$AX$4:$AY$23,2,FALSE),"")</f>
        <v/>
      </c>
      <c r="U31" s="68" t="str">
        <f>IFERROR(VLOOKUP($C31,List1!$BA$4:$BB$23,2,FALSE),"")</f>
        <v/>
      </c>
      <c r="V31" s="68" t="str">
        <f>IFERROR(VLOOKUP($C31,List1!$BD$4:$BE$23,2,FALSE),"")</f>
        <v/>
      </c>
      <c r="W31" s="68" t="str">
        <f>IFERROR(VLOOKUP($C31,List1!$BG$4:$BH$23,2,FALSE),"")</f>
        <v/>
      </c>
      <c r="X31" s="68" t="str">
        <f>IFERROR(VLOOKUP($C31,List1!$BJ$4:$BK$23,2,FALSE),"")</f>
        <v/>
      </c>
      <c r="Y31" s="68" t="str">
        <f>IFERROR(VLOOKUP($C31,List1!$BM$4:$BN$23,2,FALSE),"")</f>
        <v/>
      </c>
      <c r="Z31" s="68" t="str">
        <f>IFERROR(VLOOKUP($C31,List1!$BP$4:$BQ$23,2,FALSE),"")</f>
        <v/>
      </c>
      <c r="AA31" s="68" t="str">
        <f>IFERROR(VLOOKUP($C31,List1!$BS$4:$BT$23,2,FALSE),"")</f>
        <v/>
      </c>
      <c r="AB31" s="69" t="str">
        <f>IFERROR(VLOOKUP($C31,List1!$BV$4:$BW$23,2,FALSE),"")</f>
        <v/>
      </c>
      <c r="AC31" s="65">
        <f>VLOOKUP(C31,'Pomocná data'!AE:BF,28,FALSE)</f>
        <v>0</v>
      </c>
      <c r="AD31" s="85">
        <f t="shared" si="0"/>
        <v>0</v>
      </c>
      <c r="AE31" s="82" t="str">
        <f t="shared" si="1"/>
        <v/>
      </c>
    </row>
    <row r="32" spans="2:31" ht="18.75" customHeight="1">
      <c r="B32" s="88" t="s">
        <v>77</v>
      </c>
      <c r="C32" s="90" t="s">
        <v>55</v>
      </c>
      <c r="D32" s="67" t="str">
        <f>IFERROR(VLOOKUP($C32,List1!$B$4:$C$23,2,FALSE),"")</f>
        <v/>
      </c>
      <c r="E32" s="68" t="str">
        <f>IFERROR(VLOOKUP($C32,List1!$E$4:$F$23,2,FALSE),"")</f>
        <v/>
      </c>
      <c r="F32" s="68" t="str">
        <f>IFERROR(VLOOKUP($C32,List1!$H$4:$I$23,2,FALSE),"")</f>
        <v/>
      </c>
      <c r="G32" s="68" t="str">
        <f>IFERROR(VLOOKUP($C32,List1!$K$4:$L$23,2,FALSE),"")</f>
        <v/>
      </c>
      <c r="H32" s="68" t="str">
        <f>IFERROR(VLOOKUP($C32,List1!$N$4:$O$23,2,FALSE),"")</f>
        <v/>
      </c>
      <c r="I32" s="68" t="str">
        <f>IFERROR(VLOOKUP($C32,List1!$Q$4:$R$23,2,FALSE),"")</f>
        <v/>
      </c>
      <c r="J32" s="68" t="str">
        <f>IFERROR(VLOOKUP($C32,List1!$T$4:$U$23,2,FALSE),"")</f>
        <v/>
      </c>
      <c r="K32" s="68" t="str">
        <f>IFERROR(VLOOKUP($C32,List1!$W$4:$X$23,2,FALSE),"")</f>
        <v/>
      </c>
      <c r="L32" s="68" t="str">
        <f>IFERROR(VLOOKUP($C32,List1!$Z$4:$AA$23,2,FALSE),"")</f>
        <v/>
      </c>
      <c r="M32" s="68" t="str">
        <f>IFERROR(VLOOKUP($C32,List1!$AC$4:$AD$23,2,FALSE),"")</f>
        <v/>
      </c>
      <c r="N32" s="68" t="str">
        <f>IFERROR(VLOOKUP($C32,List1!$AF$4:$AG$23,2,FALSE),"")</f>
        <v/>
      </c>
      <c r="O32" s="68" t="str">
        <f>IFERROR(VLOOKUP($C32,List1!$AI$4:$AJ$23,2,FALSE),"")</f>
        <v/>
      </c>
      <c r="P32" s="68" t="str">
        <f>IFERROR(VLOOKUP($C32,List1!$AL$4:$AM$23,2,FALSE),"")</f>
        <v/>
      </c>
      <c r="Q32" s="68" t="str">
        <f>IFERROR(VLOOKUP($C32,List1!$AO$4:$AP$23,2,FALSE),"")</f>
        <v/>
      </c>
      <c r="R32" s="68" t="str">
        <f>IFERROR(VLOOKUP($C32,List1!$AR$4:$AS$23,2,FALSE),"")</f>
        <v/>
      </c>
      <c r="S32" s="68" t="str">
        <f>IFERROR(VLOOKUP($C32,List1!$AU$4:$AV$23,2,FALSE),"")</f>
        <v/>
      </c>
      <c r="T32" s="68" t="str">
        <f>IFERROR(VLOOKUP($C32,List1!$AX$4:$AY$23,2,FALSE),"")</f>
        <v/>
      </c>
      <c r="U32" s="68" t="str">
        <f>IFERROR(VLOOKUP($C32,List1!$BA$4:$BB$23,2,FALSE),"")</f>
        <v/>
      </c>
      <c r="V32" s="68" t="str">
        <f>IFERROR(VLOOKUP($C32,List1!$BD$4:$BE$23,2,FALSE),"")</f>
        <v/>
      </c>
      <c r="W32" s="68" t="str">
        <f>IFERROR(VLOOKUP($C32,List1!$BG$4:$BH$23,2,FALSE),"")</f>
        <v/>
      </c>
      <c r="X32" s="68" t="str">
        <f>IFERROR(VLOOKUP($C32,List1!$BJ$4:$BK$23,2,FALSE),"")</f>
        <v/>
      </c>
      <c r="Y32" s="68" t="str">
        <f>IFERROR(VLOOKUP($C32,List1!$BM$4:$BN$23,2,FALSE),"")</f>
        <v/>
      </c>
      <c r="Z32" s="68" t="str">
        <f>IFERROR(VLOOKUP($C32,List1!$BP$4:$BQ$23,2,FALSE),"")</f>
        <v/>
      </c>
      <c r="AA32" s="68" t="str">
        <f>IFERROR(VLOOKUP($C32,List1!$BS$4:$BT$23,2,FALSE),"")</f>
        <v/>
      </c>
      <c r="AB32" s="69" t="str">
        <f>IFERROR(VLOOKUP($C32,List1!$BV$4:$BW$23,2,FALSE),"")</f>
        <v/>
      </c>
      <c r="AC32" s="65">
        <f>VLOOKUP(C32,'Pomocná data'!AE:BF,28,FALSE)</f>
        <v>0</v>
      </c>
      <c r="AD32" s="81">
        <f t="shared" si="0"/>
        <v>0</v>
      </c>
      <c r="AE32" s="82" t="str">
        <f t="shared" si="1"/>
        <v/>
      </c>
    </row>
    <row r="33" spans="2:31" ht="18.75" customHeight="1">
      <c r="B33" s="88" t="s">
        <v>78</v>
      </c>
      <c r="C33" s="92" t="s">
        <v>66</v>
      </c>
      <c r="D33" s="67" t="str">
        <f>IFERROR(VLOOKUP($C33,List1!$B$4:$C$23,2,FALSE),"")</f>
        <v/>
      </c>
      <c r="E33" s="68" t="str">
        <f>IFERROR(VLOOKUP($C33,List1!$E$4:$F$23,2,FALSE),"")</f>
        <v/>
      </c>
      <c r="F33" s="68" t="str">
        <f>IFERROR(VLOOKUP($C33,List1!$H$4:$I$23,2,FALSE),"")</f>
        <v/>
      </c>
      <c r="G33" s="68" t="str">
        <f>IFERROR(VLOOKUP($C33,List1!$K$4:$L$23,2,FALSE),"")</f>
        <v/>
      </c>
      <c r="H33" s="68" t="str">
        <f>IFERROR(VLOOKUP($C33,List1!$N$4:$O$23,2,FALSE),"")</f>
        <v/>
      </c>
      <c r="I33" s="68" t="str">
        <f>IFERROR(VLOOKUP($C33,List1!$Q$4:$R$23,2,FALSE),"")</f>
        <v/>
      </c>
      <c r="J33" s="68" t="str">
        <f>IFERROR(VLOOKUP($C33,List1!$T$4:$U$23,2,FALSE),"")</f>
        <v/>
      </c>
      <c r="K33" s="68" t="str">
        <f>IFERROR(VLOOKUP($C33,List1!$W$4:$X$23,2,FALSE),"")</f>
        <v/>
      </c>
      <c r="L33" s="68" t="str">
        <f>IFERROR(VLOOKUP($C33,List1!$Z$4:$AA$23,2,FALSE),"")</f>
        <v/>
      </c>
      <c r="M33" s="68" t="str">
        <f>IFERROR(VLOOKUP($C33,List1!$AC$4:$AD$23,2,FALSE),"")</f>
        <v/>
      </c>
      <c r="N33" s="68" t="str">
        <f>IFERROR(VLOOKUP($C33,List1!$AF$4:$AG$23,2,FALSE),"")</f>
        <v/>
      </c>
      <c r="O33" s="68" t="str">
        <f>IFERROR(VLOOKUP($C33,List1!$AI$4:$AJ$23,2,FALSE),"")</f>
        <v/>
      </c>
      <c r="P33" s="68" t="str">
        <f>IFERROR(VLOOKUP($C33,List1!$AL$4:$AM$23,2,FALSE),"")</f>
        <v/>
      </c>
      <c r="Q33" s="68" t="str">
        <f>IFERROR(VLOOKUP($C33,List1!$AO$4:$AP$23,2,FALSE),"")</f>
        <v/>
      </c>
      <c r="R33" s="68" t="str">
        <f>IFERROR(VLOOKUP($C33,List1!$AR$4:$AS$23,2,FALSE),"")</f>
        <v/>
      </c>
      <c r="S33" s="68" t="str">
        <f>IFERROR(VLOOKUP($C33,List1!$AU$4:$AV$23,2,FALSE),"")</f>
        <v/>
      </c>
      <c r="T33" s="68" t="str">
        <f>IFERROR(VLOOKUP($C33,List1!$AX$4:$AY$23,2,FALSE),"")</f>
        <v/>
      </c>
      <c r="U33" s="68" t="str">
        <f>IFERROR(VLOOKUP($C33,List1!$BA$4:$BB$23,2,FALSE),"")</f>
        <v/>
      </c>
      <c r="V33" s="68" t="str">
        <f>IFERROR(VLOOKUP($C33,List1!$BD$4:$BE$23,2,FALSE),"")</f>
        <v/>
      </c>
      <c r="W33" s="68" t="str">
        <f>IFERROR(VLOOKUP($C33,List1!$BG$4:$BH$23,2,FALSE),"")</f>
        <v/>
      </c>
      <c r="X33" s="68" t="str">
        <f>IFERROR(VLOOKUP($C33,List1!$BJ$4:$BK$23,2,FALSE),"")</f>
        <v/>
      </c>
      <c r="Y33" s="68" t="str">
        <f>IFERROR(VLOOKUP($C33,List1!$BM$4:$BN$23,2,FALSE),"")</f>
        <v/>
      </c>
      <c r="Z33" s="68" t="str">
        <f>IFERROR(VLOOKUP($C33,List1!$BP$4:$BQ$23,2,FALSE),"")</f>
        <v/>
      </c>
      <c r="AA33" s="68" t="str">
        <f>IFERROR(VLOOKUP($C33,List1!$BS$4:$BT$23,2,FALSE),"")</f>
        <v/>
      </c>
      <c r="AB33" s="69" t="str">
        <f>IFERROR(VLOOKUP($C33,List1!$BV$4:$BW$23,2,FALSE),"")</f>
        <v/>
      </c>
      <c r="AC33" s="65">
        <f>VLOOKUP(C33,'Pomocná data'!AE:BF,28,FALSE)</f>
        <v>0</v>
      </c>
      <c r="AD33" s="81">
        <f t="shared" si="0"/>
        <v>0</v>
      </c>
      <c r="AE33" s="82" t="str">
        <f t="shared" si="1"/>
        <v/>
      </c>
    </row>
    <row r="34" spans="2:31" ht="18.75" customHeight="1" thickBot="1">
      <c r="B34" s="94" t="s">
        <v>79</v>
      </c>
      <c r="C34" s="128" t="s">
        <v>74</v>
      </c>
      <c r="D34" s="70" t="str">
        <f>IFERROR(VLOOKUP($C34,List1!$B$4:$C$23,2,FALSE),"")</f>
        <v/>
      </c>
      <c r="E34" s="71" t="str">
        <f>IFERROR(VLOOKUP($C34,List1!$E$4:$F$23,2,FALSE),"")</f>
        <v/>
      </c>
      <c r="F34" s="71" t="str">
        <f>IFERROR(VLOOKUP($C34,List1!$H$4:$I$23,2,FALSE),"")</f>
        <v/>
      </c>
      <c r="G34" s="71" t="str">
        <f>IFERROR(VLOOKUP($C34,List1!$K$4:$L$23,2,FALSE),"")</f>
        <v/>
      </c>
      <c r="H34" s="71" t="str">
        <f>IFERROR(VLOOKUP($C34,List1!$N$4:$O$23,2,FALSE),"")</f>
        <v/>
      </c>
      <c r="I34" s="71" t="str">
        <f>IFERROR(VLOOKUP($C34,List1!$Q$4:$R$23,2,FALSE),"")</f>
        <v/>
      </c>
      <c r="J34" s="71" t="str">
        <f>IFERROR(VLOOKUP($C34,List1!$T$4:$U$23,2,FALSE),"")</f>
        <v/>
      </c>
      <c r="K34" s="71" t="str">
        <f>IFERROR(VLOOKUP($C34,List1!$W$4:$X$23,2,FALSE),"")</f>
        <v/>
      </c>
      <c r="L34" s="71" t="str">
        <f>IFERROR(VLOOKUP($C34,List1!$Z$4:$AA$23,2,FALSE),"")</f>
        <v/>
      </c>
      <c r="M34" s="71" t="str">
        <f>IFERROR(VLOOKUP($C34,List1!$AC$4:$AD$23,2,FALSE),"")</f>
        <v/>
      </c>
      <c r="N34" s="71" t="str">
        <f>IFERROR(VLOOKUP($C34,List1!$AF$4:$AG$23,2,FALSE),"")</f>
        <v/>
      </c>
      <c r="O34" s="71" t="str">
        <f>IFERROR(VLOOKUP($C34,List1!$AI$4:$AJ$23,2,FALSE),"")</f>
        <v/>
      </c>
      <c r="P34" s="71" t="str">
        <f>IFERROR(VLOOKUP($C34,List1!$AL$4:$AM$23,2,FALSE),"")</f>
        <v/>
      </c>
      <c r="Q34" s="71" t="str">
        <f>IFERROR(VLOOKUP($C34,List1!$AO$4:$AP$23,2,FALSE),"")</f>
        <v/>
      </c>
      <c r="R34" s="71" t="str">
        <f>IFERROR(VLOOKUP($C34,List1!$AR$4:$AS$23,2,FALSE),"")</f>
        <v/>
      </c>
      <c r="S34" s="71" t="str">
        <f>IFERROR(VLOOKUP($C34,List1!$AU$4:$AV$23,2,FALSE),"")</f>
        <v/>
      </c>
      <c r="T34" s="71" t="str">
        <f>IFERROR(VLOOKUP($C34,List1!$AX$4:$AY$23,2,FALSE),"")</f>
        <v/>
      </c>
      <c r="U34" s="71" t="str">
        <f>IFERROR(VLOOKUP($C34,List1!$BA$4:$BB$23,2,FALSE),"")</f>
        <v/>
      </c>
      <c r="V34" s="71" t="str">
        <f>IFERROR(VLOOKUP($C34,List1!$BD$4:$BE$23,2,FALSE),"")</f>
        <v/>
      </c>
      <c r="W34" s="71" t="str">
        <f>IFERROR(VLOOKUP($C34,List1!$BG$4:$BH$23,2,FALSE),"")</f>
        <v/>
      </c>
      <c r="X34" s="71" t="str">
        <f>IFERROR(VLOOKUP($C34,List1!$BJ$4:$BK$23,2,FALSE),"")</f>
        <v/>
      </c>
      <c r="Y34" s="71" t="str">
        <f>IFERROR(VLOOKUP($C34,List1!$BM$4:$BN$23,2,FALSE),"")</f>
        <v/>
      </c>
      <c r="Z34" s="71" t="str">
        <f>IFERROR(VLOOKUP($C34,List1!$BP$4:$BQ$23,2,FALSE),"")</f>
        <v/>
      </c>
      <c r="AA34" s="71" t="str">
        <f>IFERROR(VLOOKUP($C34,List1!$BS$4:$BT$23,2,FALSE),"")</f>
        <v/>
      </c>
      <c r="AB34" s="72" t="str">
        <f>IFERROR(VLOOKUP($C34,List1!$BV$4:$BW$23,2,FALSE),"")</f>
        <v/>
      </c>
      <c r="AC34" s="66">
        <f>VLOOKUP(C34,'Pomocná data'!AE:BF,28,FALSE)</f>
        <v>0</v>
      </c>
      <c r="AD34" s="129">
        <f t="shared" si="0"/>
        <v>0</v>
      </c>
      <c r="AE34" s="95" t="str">
        <f t="shared" si="1"/>
        <v/>
      </c>
    </row>
    <row r="35" spans="2:31" ht="15.6">
      <c r="V35" s="43"/>
    </row>
  </sheetData>
  <sortState ref="C6:AE34">
    <sortCondition descending="1" ref="AC6:AC34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4"/>
  <sheetViews>
    <sheetView zoomScale="70" zoomScaleNormal="70" workbookViewId="0">
      <selection activeCell="BF6" sqref="BF6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</row>
    <row r="3" spans="1:58" ht="15" thickBot="1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>
      <c r="A4" s="3"/>
      <c r="B4" s="73"/>
      <c r="C4" s="11" t="s">
        <v>1</v>
      </c>
      <c r="D4" s="12" t="s">
        <v>2</v>
      </c>
      <c r="E4" s="13" t="s">
        <v>3</v>
      </c>
      <c r="F4" s="13" t="s">
        <v>4</v>
      </c>
      <c r="G4" s="12" t="s">
        <v>5</v>
      </c>
      <c r="H4" s="12" t="s">
        <v>6</v>
      </c>
      <c r="I4" s="13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2" t="s">
        <v>12</v>
      </c>
      <c r="O4" s="12" t="s">
        <v>13</v>
      </c>
      <c r="P4" s="12" t="s">
        <v>14</v>
      </c>
      <c r="Q4" s="12" t="s">
        <v>15</v>
      </c>
      <c r="R4" s="12" t="s">
        <v>16</v>
      </c>
      <c r="S4" s="12" t="s">
        <v>17</v>
      </c>
      <c r="T4" s="12" t="s">
        <v>18</v>
      </c>
      <c r="U4" s="12" t="s">
        <v>19</v>
      </c>
      <c r="V4" s="13" t="s">
        <v>20</v>
      </c>
      <c r="W4" s="12" t="s">
        <v>21</v>
      </c>
      <c r="X4" s="12" t="s">
        <v>22</v>
      </c>
      <c r="Y4" s="12" t="s">
        <v>23</v>
      </c>
      <c r="Z4" s="12" t="s">
        <v>24</v>
      </c>
      <c r="AA4" s="58" t="s">
        <v>25</v>
      </c>
      <c r="AB4" s="96"/>
      <c r="AG4" s="44" t="s">
        <v>1</v>
      </c>
      <c r="AH4" s="45" t="s">
        <v>2</v>
      </c>
      <c r="AI4" s="46" t="s">
        <v>3</v>
      </c>
      <c r="AJ4" s="46" t="s">
        <v>4</v>
      </c>
      <c r="AK4" s="45" t="s">
        <v>5</v>
      </c>
      <c r="AL4" s="45" t="s">
        <v>6</v>
      </c>
      <c r="AM4" s="46" t="s">
        <v>7</v>
      </c>
      <c r="AN4" s="45" t="s">
        <v>8</v>
      </c>
      <c r="AO4" s="45" t="s">
        <v>9</v>
      </c>
      <c r="AP4" s="45" t="s">
        <v>10</v>
      </c>
      <c r="AQ4" s="45" t="s">
        <v>11</v>
      </c>
      <c r="AR4" s="45" t="s">
        <v>12</v>
      </c>
      <c r="AS4" s="45" t="s">
        <v>13</v>
      </c>
      <c r="AT4" s="45" t="s">
        <v>14</v>
      </c>
      <c r="AU4" s="45" t="s">
        <v>15</v>
      </c>
      <c r="AV4" s="47" t="s">
        <v>16</v>
      </c>
      <c r="AW4" s="47" t="s">
        <v>17</v>
      </c>
      <c r="AX4" s="47" t="s">
        <v>18</v>
      </c>
      <c r="AY4" s="47" t="s">
        <v>19</v>
      </c>
      <c r="AZ4" s="48" t="s">
        <v>20</v>
      </c>
      <c r="BA4" s="47" t="s">
        <v>21</v>
      </c>
      <c r="BB4" s="47" t="s">
        <v>22</v>
      </c>
      <c r="BC4" s="47" t="s">
        <v>23</v>
      </c>
      <c r="BD4" s="47" t="s">
        <v>24</v>
      </c>
      <c r="BE4" s="49" t="s">
        <v>25</v>
      </c>
    </row>
    <row r="5" spans="1:58" ht="18.75" customHeight="1" thickBot="1">
      <c r="A5" s="4"/>
      <c r="B5" s="76"/>
      <c r="C5" s="97">
        <f>Tabulka!D5</f>
        <v>7</v>
      </c>
      <c r="D5" s="98">
        <f>Tabulka!E5</f>
        <v>10</v>
      </c>
      <c r="E5" s="98">
        <f>Tabulka!F5</f>
        <v>8</v>
      </c>
      <c r="F5" s="98">
        <f>Tabulka!G5</f>
        <v>5</v>
      </c>
      <c r="G5" s="98">
        <f>Tabulka!H5</f>
        <v>7</v>
      </c>
      <c r="H5" s="98">
        <f>Tabulka!I5</f>
        <v>8</v>
      </c>
      <c r="I5" s="98">
        <f>Tabulka!J5</f>
        <v>7</v>
      </c>
      <c r="J5" s="98">
        <f>Tabulka!K5</f>
        <v>6</v>
      </c>
      <c r="K5" s="98">
        <f>Tabulka!L5</f>
        <v>0</v>
      </c>
      <c r="L5" s="98">
        <f>Tabulka!M5</f>
        <v>0</v>
      </c>
      <c r="M5" s="98">
        <f>Tabulka!N5</f>
        <v>0</v>
      </c>
      <c r="N5" s="98">
        <f>Tabulka!O5</f>
        <v>0</v>
      </c>
      <c r="O5" s="98">
        <f>Tabulka!P5</f>
        <v>0</v>
      </c>
      <c r="P5" s="98">
        <f>Tabulka!Q5</f>
        <v>0</v>
      </c>
      <c r="Q5" s="98">
        <f>Tabulka!R5</f>
        <v>0</v>
      </c>
      <c r="R5" s="98">
        <f>Tabulka!S5</f>
        <v>0</v>
      </c>
      <c r="S5" s="98">
        <f>Tabulka!T5</f>
        <v>0</v>
      </c>
      <c r="T5" s="98">
        <f>Tabulka!U5</f>
        <v>0</v>
      </c>
      <c r="U5" s="98">
        <f>Tabulka!V5</f>
        <v>0</v>
      </c>
      <c r="V5" s="98">
        <f>Tabulka!W5</f>
        <v>0</v>
      </c>
      <c r="W5" s="98">
        <f>Tabulka!X5</f>
        <v>0</v>
      </c>
      <c r="X5" s="98">
        <f>Tabulka!Y5</f>
        <v>0</v>
      </c>
      <c r="Y5" s="98">
        <f>Tabulka!Z5</f>
        <v>0</v>
      </c>
      <c r="Z5" s="98">
        <f>Tabulka!AA5</f>
        <v>0</v>
      </c>
      <c r="AA5" s="99">
        <f>Tabulka!AB5</f>
        <v>0</v>
      </c>
      <c r="AB5" s="5"/>
      <c r="AG5" s="59">
        <v>1</v>
      </c>
      <c r="AH5" s="60">
        <v>2</v>
      </c>
      <c r="AI5" s="60">
        <v>3</v>
      </c>
      <c r="AJ5" s="60">
        <v>4</v>
      </c>
      <c r="AK5" s="60">
        <v>5</v>
      </c>
      <c r="AL5" s="60">
        <v>6</v>
      </c>
      <c r="AM5" s="60">
        <v>7</v>
      </c>
      <c r="AN5" s="60">
        <v>8</v>
      </c>
      <c r="AO5" s="60">
        <v>9</v>
      </c>
      <c r="AP5" s="60">
        <v>10</v>
      </c>
      <c r="AQ5" s="60">
        <v>11</v>
      </c>
      <c r="AR5" s="60">
        <v>12</v>
      </c>
      <c r="AS5" s="60">
        <v>13</v>
      </c>
      <c r="AT5" s="60">
        <v>14</v>
      </c>
      <c r="AU5" s="60">
        <v>15</v>
      </c>
      <c r="AV5" s="61">
        <v>16</v>
      </c>
      <c r="AW5" s="61">
        <v>17</v>
      </c>
      <c r="AX5" s="61">
        <v>18</v>
      </c>
      <c r="AY5" s="61">
        <v>19</v>
      </c>
      <c r="AZ5" s="61">
        <v>20</v>
      </c>
      <c r="BA5" s="61">
        <v>21</v>
      </c>
      <c r="BB5" s="61">
        <v>22</v>
      </c>
      <c r="BC5" s="61">
        <v>23</v>
      </c>
      <c r="BD5" s="61">
        <v>24</v>
      </c>
      <c r="BE5" s="62">
        <v>25</v>
      </c>
    </row>
    <row r="6" spans="1:58" ht="18.75" customHeight="1">
      <c r="A6" s="100" t="s">
        <v>29</v>
      </c>
      <c r="B6" s="16" t="str">
        <f>Tabulka!C6</f>
        <v>Chmelík Ladislav</v>
      </c>
      <c r="C6" s="101">
        <f>Tabulka!D6</f>
        <v>7</v>
      </c>
      <c r="D6" s="102">
        <f>Tabulka!E6</f>
        <v>8</v>
      </c>
      <c r="E6" s="102">
        <f>Tabulka!F6</f>
        <v>7</v>
      </c>
      <c r="F6" s="102">
        <f>Tabulka!G6</f>
        <v>2</v>
      </c>
      <c r="G6" s="102">
        <f>Tabulka!H6</f>
        <v>6</v>
      </c>
      <c r="H6" s="102">
        <f>Tabulka!I6</f>
        <v>8</v>
      </c>
      <c r="I6" s="102">
        <f>Tabulka!J6</f>
        <v>7</v>
      </c>
      <c r="J6" s="102" t="str">
        <f>Tabulka!K6</f>
        <v/>
      </c>
      <c r="K6" s="102" t="str">
        <f>Tabulka!L6</f>
        <v/>
      </c>
      <c r="L6" s="102" t="str">
        <f>Tabulka!M6</f>
        <v/>
      </c>
      <c r="M6" s="102" t="str">
        <f>Tabulka!N6</f>
        <v/>
      </c>
      <c r="N6" s="102" t="str">
        <f>Tabulka!O6</f>
        <v/>
      </c>
      <c r="O6" s="102" t="str">
        <f>Tabulka!P6</f>
        <v/>
      </c>
      <c r="P6" s="102" t="str">
        <f>Tabulka!Q6</f>
        <v/>
      </c>
      <c r="Q6" s="102" t="str">
        <f>Tabulka!R6</f>
        <v/>
      </c>
      <c r="R6" s="102" t="str">
        <f>Tabulka!S6</f>
        <v/>
      </c>
      <c r="S6" s="102" t="str">
        <f>Tabulka!T6</f>
        <v/>
      </c>
      <c r="T6" s="103" t="str">
        <f>Tabulka!U6</f>
        <v/>
      </c>
      <c r="U6" s="103" t="str">
        <f>Tabulka!V6</f>
        <v/>
      </c>
      <c r="V6" s="103" t="str">
        <f>Tabulka!W6</f>
        <v/>
      </c>
      <c r="W6" s="103" t="str">
        <f>Tabulka!X6</f>
        <v/>
      </c>
      <c r="X6" s="103" t="str">
        <f>Tabulka!Y6</f>
        <v/>
      </c>
      <c r="Y6" s="103" t="str">
        <f>Tabulka!Z6</f>
        <v/>
      </c>
      <c r="Z6" s="103" t="str">
        <f>Tabulka!AA6</f>
        <v/>
      </c>
      <c r="AA6" s="104" t="str">
        <f>Tabulka!AB6</f>
        <v/>
      </c>
      <c r="AB6" s="8">
        <f>SUM(C6:AA6)</f>
        <v>45</v>
      </c>
      <c r="AD6" s="105" t="s">
        <v>29</v>
      </c>
      <c r="AE6" s="17" t="str">
        <f>B6</f>
        <v>Chmelík Ladislav</v>
      </c>
      <c r="AF6" s="18">
        <f>COUNT(Tabulka!D6:AB6)</f>
        <v>7</v>
      </c>
      <c r="AG6" s="50">
        <f t="shared" ref="AG6:AW6" si="0">IF(AG$5&gt;$AF$6,0,LARGE($C$6:$AA$6,AG$5))</f>
        <v>8</v>
      </c>
      <c r="AH6" s="51">
        <f t="shared" si="0"/>
        <v>8</v>
      </c>
      <c r="AI6" s="51">
        <f t="shared" si="0"/>
        <v>7</v>
      </c>
      <c r="AJ6" s="51">
        <f t="shared" si="0"/>
        <v>7</v>
      </c>
      <c r="AK6" s="51">
        <f t="shared" si="0"/>
        <v>7</v>
      </c>
      <c r="AL6" s="51">
        <f t="shared" si="0"/>
        <v>6</v>
      </c>
      <c r="AM6" s="51">
        <f t="shared" si="0"/>
        <v>2</v>
      </c>
      <c r="AN6" s="51">
        <f t="shared" si="0"/>
        <v>0</v>
      </c>
      <c r="AO6" s="51">
        <f t="shared" si="0"/>
        <v>0</v>
      </c>
      <c r="AP6" s="51">
        <f t="shared" si="0"/>
        <v>0</v>
      </c>
      <c r="AQ6" s="51">
        <f t="shared" si="0"/>
        <v>0</v>
      </c>
      <c r="AR6" s="51">
        <f t="shared" si="0"/>
        <v>0</v>
      </c>
      <c r="AS6" s="51">
        <f t="shared" si="0"/>
        <v>0</v>
      </c>
      <c r="AT6" s="51">
        <f t="shared" si="0"/>
        <v>0</v>
      </c>
      <c r="AU6" s="51">
        <f t="shared" si="0"/>
        <v>0</v>
      </c>
      <c r="AV6" s="52">
        <f t="shared" si="0"/>
        <v>0</v>
      </c>
      <c r="AW6" s="52">
        <f t="shared" si="0"/>
        <v>0</v>
      </c>
      <c r="AX6" s="52">
        <f t="shared" ref="AX6:BE6" si="1">IF(AX$5&gt;$AF$6,0,LARGE($C$6:$AA$6,AX$5))</f>
        <v>0</v>
      </c>
      <c r="AY6" s="52">
        <f t="shared" si="1"/>
        <v>0</v>
      </c>
      <c r="AZ6" s="52">
        <f t="shared" si="1"/>
        <v>0</v>
      </c>
      <c r="BA6" s="52">
        <f t="shared" si="1"/>
        <v>0</v>
      </c>
      <c r="BB6" s="52">
        <f t="shared" si="1"/>
        <v>0</v>
      </c>
      <c r="BC6" s="52">
        <f t="shared" si="1"/>
        <v>0</v>
      </c>
      <c r="BD6" s="52">
        <f t="shared" si="1"/>
        <v>0</v>
      </c>
      <c r="BE6" s="53">
        <f t="shared" si="1"/>
        <v>0</v>
      </c>
      <c r="BF6" s="19">
        <f>SUM(AG6:AU6)</f>
        <v>45</v>
      </c>
    </row>
    <row r="7" spans="1:58" ht="18.75" customHeight="1">
      <c r="A7" s="106" t="s">
        <v>31</v>
      </c>
      <c r="B7" s="107" t="str">
        <f>Tabulka!C7</f>
        <v>Novotný Petr</v>
      </c>
      <c r="C7" s="101" t="str">
        <f>Tabulka!D7</f>
        <v/>
      </c>
      <c r="D7" s="102">
        <f>Tabulka!E7</f>
        <v>10</v>
      </c>
      <c r="E7" s="102" t="str">
        <f>Tabulka!F7</f>
        <v/>
      </c>
      <c r="F7" s="102">
        <f>Tabulka!G7</f>
        <v>3</v>
      </c>
      <c r="G7" s="102">
        <f>Tabulka!H7</f>
        <v>7</v>
      </c>
      <c r="H7" s="102" t="str">
        <f>Tabulka!I7</f>
        <v/>
      </c>
      <c r="I7" s="102">
        <f>Tabulka!J7</f>
        <v>6</v>
      </c>
      <c r="J7" s="102">
        <f>Tabulka!K7</f>
        <v>4</v>
      </c>
      <c r="K7" s="102" t="str">
        <f>Tabulka!L7</f>
        <v/>
      </c>
      <c r="L7" s="102" t="str">
        <f>Tabulka!M7</f>
        <v/>
      </c>
      <c r="M7" s="102" t="str">
        <f>Tabulka!N7</f>
        <v/>
      </c>
      <c r="N7" s="102" t="str">
        <f>Tabulka!O7</f>
        <v/>
      </c>
      <c r="O7" s="102" t="str">
        <f>Tabulka!P7</f>
        <v/>
      </c>
      <c r="P7" s="102" t="str">
        <f>Tabulka!Q7</f>
        <v/>
      </c>
      <c r="Q7" s="102" t="str">
        <f>Tabulka!R7</f>
        <v/>
      </c>
      <c r="R7" s="102" t="str">
        <f>Tabulka!S7</f>
        <v/>
      </c>
      <c r="S7" s="102" t="str">
        <f>Tabulka!T7</f>
        <v/>
      </c>
      <c r="T7" s="103" t="str">
        <f>Tabulka!U7</f>
        <v/>
      </c>
      <c r="U7" s="103" t="str">
        <f>Tabulka!V7</f>
        <v/>
      </c>
      <c r="V7" s="103" t="str">
        <f>Tabulka!W7</f>
        <v/>
      </c>
      <c r="W7" s="103" t="str">
        <f>Tabulka!X7</f>
        <v/>
      </c>
      <c r="X7" s="103" t="str">
        <f>Tabulka!Y7</f>
        <v/>
      </c>
      <c r="Y7" s="103" t="str">
        <f>Tabulka!Z7</f>
        <v/>
      </c>
      <c r="Z7" s="103" t="str">
        <f>Tabulka!AA7</f>
        <v/>
      </c>
      <c r="AA7" s="104" t="str">
        <f>Tabulka!AB7</f>
        <v/>
      </c>
      <c r="AB7" s="108">
        <f t="shared" ref="AB7:AB34" si="2">SUM(C7:AA7)</f>
        <v>30</v>
      </c>
      <c r="AD7" s="109" t="s">
        <v>31</v>
      </c>
      <c r="AE7" s="110" t="str">
        <f t="shared" ref="AE7:AE34" si="3">B7</f>
        <v>Novotný Petr</v>
      </c>
      <c r="AF7" s="111">
        <f>COUNT(Tabulka!D7:AB7)</f>
        <v>5</v>
      </c>
      <c r="AG7" s="50">
        <f t="shared" ref="AG7:AW7" si="4">IF(AG$5&gt;$AF$7,0,LARGE($C$7:$AA$7,AG$5))</f>
        <v>10</v>
      </c>
      <c r="AH7" s="51">
        <f t="shared" si="4"/>
        <v>7</v>
      </c>
      <c r="AI7" s="51">
        <f t="shared" si="4"/>
        <v>6</v>
      </c>
      <c r="AJ7" s="51">
        <f t="shared" si="4"/>
        <v>4</v>
      </c>
      <c r="AK7" s="51">
        <f t="shared" si="4"/>
        <v>3</v>
      </c>
      <c r="AL7" s="51">
        <f t="shared" si="4"/>
        <v>0</v>
      </c>
      <c r="AM7" s="51">
        <f t="shared" si="4"/>
        <v>0</v>
      </c>
      <c r="AN7" s="51">
        <f t="shared" si="4"/>
        <v>0</v>
      </c>
      <c r="AO7" s="51">
        <f t="shared" si="4"/>
        <v>0</v>
      </c>
      <c r="AP7" s="51">
        <f t="shared" si="4"/>
        <v>0</v>
      </c>
      <c r="AQ7" s="51">
        <f t="shared" si="4"/>
        <v>0</v>
      </c>
      <c r="AR7" s="51">
        <f t="shared" si="4"/>
        <v>0</v>
      </c>
      <c r="AS7" s="51">
        <f t="shared" si="4"/>
        <v>0</v>
      </c>
      <c r="AT7" s="51">
        <f t="shared" si="4"/>
        <v>0</v>
      </c>
      <c r="AU7" s="51">
        <f t="shared" si="4"/>
        <v>0</v>
      </c>
      <c r="AV7" s="52">
        <f t="shared" si="4"/>
        <v>0</v>
      </c>
      <c r="AW7" s="52">
        <f t="shared" si="4"/>
        <v>0</v>
      </c>
      <c r="AX7" s="52">
        <f t="shared" ref="AX7:BE7" si="5">IF(AX$5&gt;$AF$7,0,LARGE($C$7:$AA$7,AX$5))</f>
        <v>0</v>
      </c>
      <c r="AY7" s="52">
        <f t="shared" si="5"/>
        <v>0</v>
      </c>
      <c r="AZ7" s="52">
        <f t="shared" si="5"/>
        <v>0</v>
      </c>
      <c r="BA7" s="52">
        <f t="shared" si="5"/>
        <v>0</v>
      </c>
      <c r="BB7" s="52">
        <f t="shared" si="5"/>
        <v>0</v>
      </c>
      <c r="BC7" s="52">
        <f t="shared" si="5"/>
        <v>0</v>
      </c>
      <c r="BD7" s="52">
        <f t="shared" si="5"/>
        <v>0</v>
      </c>
      <c r="BE7" s="53">
        <f t="shared" si="5"/>
        <v>0</v>
      </c>
      <c r="BF7" s="19">
        <f t="shared" ref="BF7:BF34" si="6">SUM(AG7:AU7)</f>
        <v>30</v>
      </c>
    </row>
    <row r="8" spans="1:58" ht="18.75" customHeight="1">
      <c r="A8" s="112" t="s">
        <v>33</v>
      </c>
      <c r="B8" s="107" t="str">
        <f>Tabulka!C8</f>
        <v>Rastočný Josef st.</v>
      </c>
      <c r="C8" s="101">
        <f>Tabulka!D8</f>
        <v>5</v>
      </c>
      <c r="D8" s="102">
        <f>Tabulka!E8</f>
        <v>9</v>
      </c>
      <c r="E8" s="102">
        <f>Tabulka!F8</f>
        <v>4</v>
      </c>
      <c r="F8" s="102" t="str">
        <f>Tabulka!G8</f>
        <v/>
      </c>
      <c r="G8" s="102" t="str">
        <f>Tabulka!H8</f>
        <v/>
      </c>
      <c r="H8" s="102">
        <f>Tabulka!I8</f>
        <v>5</v>
      </c>
      <c r="I8" s="102">
        <f>Tabulka!J8</f>
        <v>2</v>
      </c>
      <c r="J8" s="102" t="str">
        <f>Tabulka!K8</f>
        <v/>
      </c>
      <c r="K8" s="102" t="str">
        <f>Tabulka!L8</f>
        <v/>
      </c>
      <c r="L8" s="102" t="str">
        <f>Tabulka!M8</f>
        <v/>
      </c>
      <c r="M8" s="102" t="str">
        <f>Tabulka!N8</f>
        <v/>
      </c>
      <c r="N8" s="102" t="str">
        <f>Tabulka!O8</f>
        <v/>
      </c>
      <c r="O8" s="102" t="str">
        <f>Tabulka!P8</f>
        <v/>
      </c>
      <c r="P8" s="102" t="str">
        <f>Tabulka!Q8</f>
        <v/>
      </c>
      <c r="Q8" s="102" t="str">
        <f>Tabulka!R8</f>
        <v/>
      </c>
      <c r="R8" s="102" t="str">
        <f>Tabulka!S8</f>
        <v/>
      </c>
      <c r="S8" s="102" t="str">
        <f>Tabulka!T8</f>
        <v/>
      </c>
      <c r="T8" s="103" t="str">
        <f>Tabulka!U8</f>
        <v/>
      </c>
      <c r="U8" s="103" t="str">
        <f>Tabulka!V8</f>
        <v/>
      </c>
      <c r="V8" s="103" t="str">
        <f>Tabulka!W8</f>
        <v/>
      </c>
      <c r="W8" s="103" t="str">
        <f>Tabulka!X8</f>
        <v/>
      </c>
      <c r="X8" s="103" t="str">
        <f>Tabulka!Y8</f>
        <v/>
      </c>
      <c r="Y8" s="103" t="str">
        <f>Tabulka!Z8</f>
        <v/>
      </c>
      <c r="Z8" s="103" t="str">
        <f>Tabulka!AA8</f>
        <v/>
      </c>
      <c r="AA8" s="104" t="str">
        <f>Tabulka!AB8</f>
        <v/>
      </c>
      <c r="AB8" s="113">
        <f t="shared" si="2"/>
        <v>25</v>
      </c>
      <c r="AD8" s="114" t="s">
        <v>33</v>
      </c>
      <c r="AE8" s="110" t="str">
        <f t="shared" si="3"/>
        <v>Rastočný Josef st.</v>
      </c>
      <c r="AF8" s="111">
        <f>COUNT(Tabulka!D8:AB8)</f>
        <v>5</v>
      </c>
      <c r="AG8" s="50">
        <f t="shared" ref="AG8:BE8" si="7">IF(AG$5&gt;$AF$8,0,LARGE($C$8:$AA$8,AG$5))</f>
        <v>9</v>
      </c>
      <c r="AH8" s="51">
        <f t="shared" si="7"/>
        <v>5</v>
      </c>
      <c r="AI8" s="51">
        <f t="shared" si="7"/>
        <v>5</v>
      </c>
      <c r="AJ8" s="51">
        <f t="shared" si="7"/>
        <v>4</v>
      </c>
      <c r="AK8" s="51">
        <f t="shared" si="7"/>
        <v>2</v>
      </c>
      <c r="AL8" s="51">
        <f t="shared" si="7"/>
        <v>0</v>
      </c>
      <c r="AM8" s="51">
        <f t="shared" si="7"/>
        <v>0</v>
      </c>
      <c r="AN8" s="51">
        <f t="shared" si="7"/>
        <v>0</v>
      </c>
      <c r="AO8" s="51">
        <f t="shared" si="7"/>
        <v>0</v>
      </c>
      <c r="AP8" s="51">
        <f t="shared" si="7"/>
        <v>0</v>
      </c>
      <c r="AQ8" s="51">
        <f t="shared" si="7"/>
        <v>0</v>
      </c>
      <c r="AR8" s="51">
        <f t="shared" si="7"/>
        <v>0</v>
      </c>
      <c r="AS8" s="51">
        <f t="shared" si="7"/>
        <v>0</v>
      </c>
      <c r="AT8" s="51">
        <f t="shared" si="7"/>
        <v>0</v>
      </c>
      <c r="AU8" s="51">
        <f t="shared" si="7"/>
        <v>0</v>
      </c>
      <c r="AV8" s="52">
        <f t="shared" si="7"/>
        <v>0</v>
      </c>
      <c r="AW8" s="52">
        <f t="shared" si="7"/>
        <v>0</v>
      </c>
      <c r="AX8" s="52">
        <f t="shared" si="7"/>
        <v>0</v>
      </c>
      <c r="AY8" s="52">
        <f t="shared" si="7"/>
        <v>0</v>
      </c>
      <c r="AZ8" s="52">
        <f t="shared" si="7"/>
        <v>0</v>
      </c>
      <c r="BA8" s="52">
        <f t="shared" si="7"/>
        <v>0</v>
      </c>
      <c r="BB8" s="52">
        <f t="shared" si="7"/>
        <v>0</v>
      </c>
      <c r="BC8" s="52">
        <f t="shared" si="7"/>
        <v>0</v>
      </c>
      <c r="BD8" s="52">
        <f t="shared" si="7"/>
        <v>0</v>
      </c>
      <c r="BE8" s="53">
        <f t="shared" si="7"/>
        <v>0</v>
      </c>
      <c r="BF8" s="19">
        <f t="shared" si="6"/>
        <v>25</v>
      </c>
    </row>
    <row r="9" spans="1:58" ht="18.75" customHeight="1">
      <c r="A9" s="6" t="s">
        <v>35</v>
      </c>
      <c r="B9" s="107" t="str">
        <f>Tabulka!C9</f>
        <v>Zoufalý Jiří</v>
      </c>
      <c r="C9" s="101" t="str">
        <f>Tabulka!D9</f>
        <v/>
      </c>
      <c r="D9" s="102">
        <f>Tabulka!E9</f>
        <v>5</v>
      </c>
      <c r="E9" s="102">
        <f>Tabulka!F9</f>
        <v>6</v>
      </c>
      <c r="F9" s="102">
        <f>Tabulka!G9</f>
        <v>5</v>
      </c>
      <c r="G9" s="102" t="str">
        <f>Tabulka!H9</f>
        <v/>
      </c>
      <c r="H9" s="102" t="str">
        <f>Tabulka!I9</f>
        <v/>
      </c>
      <c r="I9" s="102">
        <f>Tabulka!J9</f>
        <v>4</v>
      </c>
      <c r="J9" s="102">
        <f>Tabulka!K9</f>
        <v>3</v>
      </c>
      <c r="K9" s="102" t="str">
        <f>Tabulka!L9</f>
        <v/>
      </c>
      <c r="L9" s="102" t="str">
        <f>Tabulka!M9</f>
        <v/>
      </c>
      <c r="M9" s="102" t="str">
        <f>Tabulka!N9</f>
        <v/>
      </c>
      <c r="N9" s="102" t="str">
        <f>Tabulka!O9</f>
        <v/>
      </c>
      <c r="O9" s="102" t="str">
        <f>Tabulka!P9</f>
        <v/>
      </c>
      <c r="P9" s="102" t="str">
        <f>Tabulka!Q9</f>
        <v/>
      </c>
      <c r="Q9" s="102" t="str">
        <f>Tabulka!R9</f>
        <v/>
      </c>
      <c r="R9" s="102" t="str">
        <f>Tabulka!S9</f>
        <v/>
      </c>
      <c r="S9" s="102" t="str">
        <f>Tabulka!T9</f>
        <v/>
      </c>
      <c r="T9" s="103" t="str">
        <f>Tabulka!U9</f>
        <v/>
      </c>
      <c r="U9" s="103" t="str">
        <f>Tabulka!V9</f>
        <v/>
      </c>
      <c r="V9" s="103" t="str">
        <f>Tabulka!W9</f>
        <v/>
      </c>
      <c r="W9" s="103" t="str">
        <f>Tabulka!X9</f>
        <v/>
      </c>
      <c r="X9" s="103" t="str">
        <f>Tabulka!Y9</f>
        <v/>
      </c>
      <c r="Y9" s="103" t="str">
        <f>Tabulka!Z9</f>
        <v/>
      </c>
      <c r="Z9" s="103" t="str">
        <f>Tabulka!AA9</f>
        <v/>
      </c>
      <c r="AA9" s="104" t="str">
        <f>Tabulka!AB9</f>
        <v/>
      </c>
      <c r="AB9" s="108">
        <f t="shared" si="2"/>
        <v>23</v>
      </c>
      <c r="AD9" s="115" t="s">
        <v>35</v>
      </c>
      <c r="AE9" s="110" t="str">
        <f t="shared" si="3"/>
        <v>Zoufalý Jiří</v>
      </c>
      <c r="AF9" s="111">
        <f>COUNT(Tabulka!D9:AB9)</f>
        <v>5</v>
      </c>
      <c r="AG9" s="50">
        <f t="shared" ref="AG9:BE9" si="8">IF(AG$5&gt;$AF$9,0,LARGE($C$9:$AA$9,AG$5))</f>
        <v>6</v>
      </c>
      <c r="AH9" s="51">
        <f t="shared" si="8"/>
        <v>5</v>
      </c>
      <c r="AI9" s="51">
        <f t="shared" si="8"/>
        <v>5</v>
      </c>
      <c r="AJ9" s="51">
        <f t="shared" si="8"/>
        <v>4</v>
      </c>
      <c r="AK9" s="51">
        <f t="shared" si="8"/>
        <v>3</v>
      </c>
      <c r="AL9" s="51">
        <f t="shared" si="8"/>
        <v>0</v>
      </c>
      <c r="AM9" s="51">
        <f t="shared" si="8"/>
        <v>0</v>
      </c>
      <c r="AN9" s="51">
        <f t="shared" si="8"/>
        <v>0</v>
      </c>
      <c r="AO9" s="51">
        <f t="shared" si="8"/>
        <v>0</v>
      </c>
      <c r="AP9" s="51">
        <f t="shared" si="8"/>
        <v>0</v>
      </c>
      <c r="AQ9" s="51">
        <f t="shared" si="8"/>
        <v>0</v>
      </c>
      <c r="AR9" s="51">
        <f t="shared" si="8"/>
        <v>0</v>
      </c>
      <c r="AS9" s="51">
        <f t="shared" si="8"/>
        <v>0</v>
      </c>
      <c r="AT9" s="51">
        <f t="shared" si="8"/>
        <v>0</v>
      </c>
      <c r="AU9" s="51">
        <f t="shared" si="8"/>
        <v>0</v>
      </c>
      <c r="AV9" s="52">
        <f t="shared" si="8"/>
        <v>0</v>
      </c>
      <c r="AW9" s="52">
        <f t="shared" si="8"/>
        <v>0</v>
      </c>
      <c r="AX9" s="52">
        <f t="shared" si="8"/>
        <v>0</v>
      </c>
      <c r="AY9" s="52">
        <f t="shared" si="8"/>
        <v>0</v>
      </c>
      <c r="AZ9" s="52">
        <f t="shared" si="8"/>
        <v>0</v>
      </c>
      <c r="BA9" s="52">
        <f t="shared" si="8"/>
        <v>0</v>
      </c>
      <c r="BB9" s="52">
        <f t="shared" si="8"/>
        <v>0</v>
      </c>
      <c r="BC9" s="52">
        <f t="shared" si="8"/>
        <v>0</v>
      </c>
      <c r="BD9" s="52">
        <f t="shared" si="8"/>
        <v>0</v>
      </c>
      <c r="BE9" s="53">
        <f t="shared" si="8"/>
        <v>0</v>
      </c>
      <c r="BF9" s="19">
        <f t="shared" si="6"/>
        <v>23</v>
      </c>
    </row>
    <row r="10" spans="1:58" ht="18.75" customHeight="1">
      <c r="A10" s="116" t="s">
        <v>37</v>
      </c>
      <c r="B10" s="107" t="str">
        <f>Tabulka!C10</f>
        <v>Karafiát Václav</v>
      </c>
      <c r="C10" s="101" t="str">
        <f>Tabulka!D10</f>
        <v/>
      </c>
      <c r="D10" s="102" t="str">
        <f>Tabulka!E10</f>
        <v/>
      </c>
      <c r="E10" s="102">
        <f>Tabulka!F10</f>
        <v>5</v>
      </c>
      <c r="F10" s="102">
        <f>Tabulka!G10</f>
        <v>4</v>
      </c>
      <c r="G10" s="102">
        <f>Tabulka!H10</f>
        <v>4</v>
      </c>
      <c r="H10" s="102">
        <f>Tabulka!I10</f>
        <v>6</v>
      </c>
      <c r="I10" s="102" t="str">
        <f>Tabulka!J10</f>
        <v/>
      </c>
      <c r="J10" s="102">
        <f>Tabulka!K10</f>
        <v>2</v>
      </c>
      <c r="K10" s="102" t="str">
        <f>Tabulka!L10</f>
        <v/>
      </c>
      <c r="L10" s="102" t="str">
        <f>Tabulka!M10</f>
        <v/>
      </c>
      <c r="M10" s="102" t="str">
        <f>Tabulka!N10</f>
        <v/>
      </c>
      <c r="N10" s="102" t="str">
        <f>Tabulka!O10</f>
        <v/>
      </c>
      <c r="O10" s="102" t="str">
        <f>Tabulka!P10</f>
        <v/>
      </c>
      <c r="P10" s="102" t="str">
        <f>Tabulka!Q10</f>
        <v/>
      </c>
      <c r="Q10" s="102" t="str">
        <f>Tabulka!R10</f>
        <v/>
      </c>
      <c r="R10" s="102" t="str">
        <f>Tabulka!S10</f>
        <v/>
      </c>
      <c r="S10" s="102" t="str">
        <f>Tabulka!T10</f>
        <v/>
      </c>
      <c r="T10" s="103" t="str">
        <f>Tabulka!U10</f>
        <v/>
      </c>
      <c r="U10" s="103" t="str">
        <f>Tabulka!V10</f>
        <v/>
      </c>
      <c r="V10" s="103" t="str">
        <f>Tabulka!W10</f>
        <v/>
      </c>
      <c r="W10" s="103" t="str">
        <f>Tabulka!X10</f>
        <v/>
      </c>
      <c r="X10" s="103" t="str">
        <f>Tabulka!Y10</f>
        <v/>
      </c>
      <c r="Y10" s="103" t="str">
        <f>Tabulka!Z10</f>
        <v/>
      </c>
      <c r="Z10" s="103" t="str">
        <f>Tabulka!AA10</f>
        <v/>
      </c>
      <c r="AA10" s="104" t="str">
        <f>Tabulka!AB10</f>
        <v/>
      </c>
      <c r="AB10" s="113">
        <f t="shared" si="2"/>
        <v>21</v>
      </c>
      <c r="AD10" s="117" t="s">
        <v>37</v>
      </c>
      <c r="AE10" s="110" t="str">
        <f t="shared" si="3"/>
        <v>Karafiát Václav</v>
      </c>
      <c r="AF10" s="111">
        <f>COUNT(Tabulka!D10:AB10)</f>
        <v>5</v>
      </c>
      <c r="AG10" s="50">
        <f t="shared" ref="AG10:BE10" si="9">IF(AG$5&gt;$AF$10,0,LARGE($C$10:$AA$10,AG$5))</f>
        <v>6</v>
      </c>
      <c r="AH10" s="51">
        <f t="shared" si="9"/>
        <v>5</v>
      </c>
      <c r="AI10" s="51">
        <f t="shared" si="9"/>
        <v>4</v>
      </c>
      <c r="AJ10" s="51">
        <f t="shared" si="9"/>
        <v>4</v>
      </c>
      <c r="AK10" s="51">
        <f t="shared" si="9"/>
        <v>2</v>
      </c>
      <c r="AL10" s="51">
        <f t="shared" si="9"/>
        <v>0</v>
      </c>
      <c r="AM10" s="51">
        <f t="shared" si="9"/>
        <v>0</v>
      </c>
      <c r="AN10" s="51">
        <f t="shared" si="9"/>
        <v>0</v>
      </c>
      <c r="AO10" s="51">
        <f t="shared" si="9"/>
        <v>0</v>
      </c>
      <c r="AP10" s="51">
        <f t="shared" si="9"/>
        <v>0</v>
      </c>
      <c r="AQ10" s="51">
        <f t="shared" si="9"/>
        <v>0</v>
      </c>
      <c r="AR10" s="51">
        <f t="shared" si="9"/>
        <v>0</v>
      </c>
      <c r="AS10" s="51">
        <f t="shared" si="9"/>
        <v>0</v>
      </c>
      <c r="AT10" s="51">
        <f t="shared" si="9"/>
        <v>0</v>
      </c>
      <c r="AU10" s="51">
        <f t="shared" si="9"/>
        <v>0</v>
      </c>
      <c r="AV10" s="52">
        <f t="shared" si="9"/>
        <v>0</v>
      </c>
      <c r="AW10" s="52">
        <f t="shared" si="9"/>
        <v>0</v>
      </c>
      <c r="AX10" s="52">
        <f t="shared" si="9"/>
        <v>0</v>
      </c>
      <c r="AY10" s="52">
        <f t="shared" si="9"/>
        <v>0</v>
      </c>
      <c r="AZ10" s="52">
        <f t="shared" si="9"/>
        <v>0</v>
      </c>
      <c r="BA10" s="52">
        <f t="shared" si="9"/>
        <v>0</v>
      </c>
      <c r="BB10" s="52">
        <f t="shared" si="9"/>
        <v>0</v>
      </c>
      <c r="BC10" s="52">
        <f t="shared" si="9"/>
        <v>0</v>
      </c>
      <c r="BD10" s="52">
        <f t="shared" si="9"/>
        <v>0</v>
      </c>
      <c r="BE10" s="53">
        <f t="shared" si="9"/>
        <v>0</v>
      </c>
      <c r="BF10" s="19">
        <f t="shared" si="6"/>
        <v>21</v>
      </c>
    </row>
    <row r="11" spans="1:58" ht="18.75" customHeight="1">
      <c r="A11" s="118" t="s">
        <v>39</v>
      </c>
      <c r="B11" s="107" t="str">
        <f>Tabulka!C11</f>
        <v>Fiedler Karel</v>
      </c>
      <c r="C11" s="101">
        <f>Tabulka!D11</f>
        <v>1</v>
      </c>
      <c r="D11" s="102">
        <f>Tabulka!E11</f>
        <v>3</v>
      </c>
      <c r="E11" s="102">
        <f>Tabulka!F11</f>
        <v>1</v>
      </c>
      <c r="F11" s="102">
        <f>Tabulka!G11</f>
        <v>1</v>
      </c>
      <c r="G11" s="102">
        <f>Tabulka!H11</f>
        <v>2</v>
      </c>
      <c r="H11" s="102">
        <f>Tabulka!I11</f>
        <v>7</v>
      </c>
      <c r="I11" s="102">
        <f>Tabulka!J11</f>
        <v>3</v>
      </c>
      <c r="J11" s="102" t="str">
        <f>Tabulka!K11</f>
        <v/>
      </c>
      <c r="K11" s="102" t="str">
        <f>Tabulka!L11</f>
        <v/>
      </c>
      <c r="L11" s="102" t="str">
        <f>Tabulka!M11</f>
        <v/>
      </c>
      <c r="M11" s="102" t="str">
        <f>Tabulka!N11</f>
        <v/>
      </c>
      <c r="N11" s="102" t="str">
        <f>Tabulka!O11</f>
        <v/>
      </c>
      <c r="O11" s="102" t="str">
        <f>Tabulka!P11</f>
        <v/>
      </c>
      <c r="P11" s="102" t="str">
        <f>Tabulka!Q11</f>
        <v/>
      </c>
      <c r="Q11" s="102" t="str">
        <f>Tabulka!R11</f>
        <v/>
      </c>
      <c r="R11" s="102" t="str">
        <f>Tabulka!S11</f>
        <v/>
      </c>
      <c r="S11" s="102" t="str">
        <f>Tabulka!T11</f>
        <v/>
      </c>
      <c r="T11" s="103" t="str">
        <f>Tabulka!U11</f>
        <v/>
      </c>
      <c r="U11" s="103" t="str">
        <f>Tabulka!V11</f>
        <v/>
      </c>
      <c r="V11" s="103" t="str">
        <f>Tabulka!W11</f>
        <v/>
      </c>
      <c r="W11" s="103" t="str">
        <f>Tabulka!X11</f>
        <v/>
      </c>
      <c r="X11" s="103" t="str">
        <f>Tabulka!Y11</f>
        <v/>
      </c>
      <c r="Y11" s="103" t="str">
        <f>Tabulka!Z11</f>
        <v/>
      </c>
      <c r="Z11" s="103" t="str">
        <f>Tabulka!AA11</f>
        <v/>
      </c>
      <c r="AA11" s="104" t="str">
        <f>Tabulka!AB11</f>
        <v/>
      </c>
      <c r="AB11" s="113">
        <f t="shared" si="2"/>
        <v>18</v>
      </c>
      <c r="AD11" s="117" t="s">
        <v>39</v>
      </c>
      <c r="AE11" s="110" t="str">
        <f t="shared" si="3"/>
        <v>Fiedler Karel</v>
      </c>
      <c r="AF11" s="111">
        <f>COUNT(Tabulka!D11:AB11)</f>
        <v>7</v>
      </c>
      <c r="AG11" s="50">
        <f t="shared" ref="AG11:BE11" si="10">IF(AG$5&gt;$AF$11,0,LARGE($C$11:$AA$11,AG$5))</f>
        <v>7</v>
      </c>
      <c r="AH11" s="51">
        <f t="shared" si="10"/>
        <v>3</v>
      </c>
      <c r="AI11" s="51">
        <f t="shared" si="10"/>
        <v>3</v>
      </c>
      <c r="AJ11" s="51">
        <f t="shared" si="10"/>
        <v>2</v>
      </c>
      <c r="AK11" s="51">
        <f t="shared" si="10"/>
        <v>1</v>
      </c>
      <c r="AL11" s="51">
        <f t="shared" si="10"/>
        <v>1</v>
      </c>
      <c r="AM11" s="51">
        <f t="shared" si="10"/>
        <v>1</v>
      </c>
      <c r="AN11" s="51">
        <f t="shared" si="10"/>
        <v>0</v>
      </c>
      <c r="AO11" s="51">
        <f t="shared" si="10"/>
        <v>0</v>
      </c>
      <c r="AP11" s="51">
        <f t="shared" si="10"/>
        <v>0</v>
      </c>
      <c r="AQ11" s="51">
        <f t="shared" si="10"/>
        <v>0</v>
      </c>
      <c r="AR11" s="51">
        <f t="shared" si="10"/>
        <v>0</v>
      </c>
      <c r="AS11" s="51">
        <f t="shared" si="10"/>
        <v>0</v>
      </c>
      <c r="AT11" s="51">
        <f t="shared" si="10"/>
        <v>0</v>
      </c>
      <c r="AU11" s="51">
        <f t="shared" si="10"/>
        <v>0</v>
      </c>
      <c r="AV11" s="52">
        <f t="shared" si="10"/>
        <v>0</v>
      </c>
      <c r="AW11" s="52">
        <f t="shared" si="10"/>
        <v>0</v>
      </c>
      <c r="AX11" s="52">
        <f t="shared" si="10"/>
        <v>0</v>
      </c>
      <c r="AY11" s="52">
        <f t="shared" si="10"/>
        <v>0</v>
      </c>
      <c r="AZ11" s="52">
        <f t="shared" si="10"/>
        <v>0</v>
      </c>
      <c r="BA11" s="52">
        <f t="shared" si="10"/>
        <v>0</v>
      </c>
      <c r="BB11" s="52">
        <f t="shared" si="10"/>
        <v>0</v>
      </c>
      <c r="BC11" s="52">
        <f t="shared" si="10"/>
        <v>0</v>
      </c>
      <c r="BD11" s="52">
        <f t="shared" si="10"/>
        <v>0</v>
      </c>
      <c r="BE11" s="53">
        <f t="shared" si="10"/>
        <v>0</v>
      </c>
      <c r="BF11" s="19">
        <f t="shared" si="6"/>
        <v>18</v>
      </c>
    </row>
    <row r="12" spans="1:58" ht="18.75" customHeight="1">
      <c r="A12" s="118" t="s">
        <v>41</v>
      </c>
      <c r="B12" s="107" t="str">
        <f>Tabulka!C12</f>
        <v>Krejbich Lukáš</v>
      </c>
      <c r="C12" s="101">
        <f>Tabulka!D12</f>
        <v>3</v>
      </c>
      <c r="D12" s="102">
        <f>Tabulka!E12</f>
        <v>6</v>
      </c>
      <c r="E12" s="102">
        <f>Tabulka!F12</f>
        <v>2</v>
      </c>
      <c r="F12" s="102" t="str">
        <f>Tabulka!G12</f>
        <v/>
      </c>
      <c r="G12" s="102" t="str">
        <f>Tabulka!H12</f>
        <v/>
      </c>
      <c r="H12" s="102">
        <f>Tabulka!I12</f>
        <v>4</v>
      </c>
      <c r="I12" s="102">
        <f>Tabulka!J12</f>
        <v>1</v>
      </c>
      <c r="J12" s="102" t="str">
        <f>Tabulka!K12</f>
        <v/>
      </c>
      <c r="K12" s="102" t="str">
        <f>Tabulka!L12</f>
        <v/>
      </c>
      <c r="L12" s="102" t="str">
        <f>Tabulka!M12</f>
        <v/>
      </c>
      <c r="M12" s="102" t="str">
        <f>Tabulka!N12</f>
        <v/>
      </c>
      <c r="N12" s="102" t="str">
        <f>Tabulka!O12</f>
        <v/>
      </c>
      <c r="O12" s="102" t="str">
        <f>Tabulka!P12</f>
        <v/>
      </c>
      <c r="P12" s="102" t="str">
        <f>Tabulka!Q12</f>
        <v/>
      </c>
      <c r="Q12" s="102" t="str">
        <f>Tabulka!R12</f>
        <v/>
      </c>
      <c r="R12" s="102" t="str">
        <f>Tabulka!S12</f>
        <v/>
      </c>
      <c r="S12" s="102" t="str">
        <f>Tabulka!T12</f>
        <v/>
      </c>
      <c r="T12" s="103" t="str">
        <f>Tabulka!U12</f>
        <v/>
      </c>
      <c r="U12" s="103" t="str">
        <f>Tabulka!V12</f>
        <v/>
      </c>
      <c r="V12" s="103" t="str">
        <f>Tabulka!W12</f>
        <v/>
      </c>
      <c r="W12" s="103" t="str">
        <f>Tabulka!X12</f>
        <v/>
      </c>
      <c r="X12" s="103" t="str">
        <f>Tabulka!Y12</f>
        <v/>
      </c>
      <c r="Y12" s="103" t="str">
        <f>Tabulka!Z12</f>
        <v/>
      </c>
      <c r="Z12" s="103" t="str">
        <f>Tabulka!AA12</f>
        <v/>
      </c>
      <c r="AA12" s="104" t="str">
        <f>Tabulka!AB12</f>
        <v/>
      </c>
      <c r="AB12" s="108">
        <f t="shared" si="2"/>
        <v>16</v>
      </c>
      <c r="AD12" s="117" t="s">
        <v>41</v>
      </c>
      <c r="AE12" s="110" t="str">
        <f t="shared" si="3"/>
        <v>Krejbich Lukáš</v>
      </c>
      <c r="AF12" s="111">
        <f>COUNT(Tabulka!D12:AB12)</f>
        <v>5</v>
      </c>
      <c r="AG12" s="50">
        <f t="shared" ref="AG12:BE12" si="11">IF(AG$5&gt;$AF$12,0,LARGE($C$12:$AA$12,AG$5))</f>
        <v>6</v>
      </c>
      <c r="AH12" s="51">
        <f t="shared" si="11"/>
        <v>4</v>
      </c>
      <c r="AI12" s="51">
        <f t="shared" si="11"/>
        <v>3</v>
      </c>
      <c r="AJ12" s="51">
        <f t="shared" si="11"/>
        <v>2</v>
      </c>
      <c r="AK12" s="51">
        <f t="shared" si="11"/>
        <v>1</v>
      </c>
      <c r="AL12" s="51">
        <f t="shared" si="11"/>
        <v>0</v>
      </c>
      <c r="AM12" s="51">
        <f t="shared" si="11"/>
        <v>0</v>
      </c>
      <c r="AN12" s="51">
        <f t="shared" si="11"/>
        <v>0</v>
      </c>
      <c r="AO12" s="51">
        <f t="shared" si="11"/>
        <v>0</v>
      </c>
      <c r="AP12" s="51">
        <f t="shared" si="11"/>
        <v>0</v>
      </c>
      <c r="AQ12" s="51">
        <f t="shared" si="11"/>
        <v>0</v>
      </c>
      <c r="AR12" s="51">
        <f t="shared" si="11"/>
        <v>0</v>
      </c>
      <c r="AS12" s="51">
        <f t="shared" si="11"/>
        <v>0</v>
      </c>
      <c r="AT12" s="51">
        <f t="shared" si="11"/>
        <v>0</v>
      </c>
      <c r="AU12" s="51">
        <f t="shared" si="11"/>
        <v>0</v>
      </c>
      <c r="AV12" s="52">
        <f t="shared" si="11"/>
        <v>0</v>
      </c>
      <c r="AW12" s="52">
        <f t="shared" si="11"/>
        <v>0</v>
      </c>
      <c r="AX12" s="52">
        <f t="shared" si="11"/>
        <v>0</v>
      </c>
      <c r="AY12" s="52">
        <f t="shared" si="11"/>
        <v>0</v>
      </c>
      <c r="AZ12" s="52">
        <f t="shared" si="11"/>
        <v>0</v>
      </c>
      <c r="BA12" s="52">
        <f t="shared" si="11"/>
        <v>0</v>
      </c>
      <c r="BB12" s="52">
        <f t="shared" si="11"/>
        <v>0</v>
      </c>
      <c r="BC12" s="52">
        <f t="shared" si="11"/>
        <v>0</v>
      </c>
      <c r="BD12" s="52">
        <f t="shared" si="11"/>
        <v>0</v>
      </c>
      <c r="BE12" s="53">
        <f t="shared" si="11"/>
        <v>0</v>
      </c>
      <c r="BF12" s="19">
        <f t="shared" si="6"/>
        <v>16</v>
      </c>
    </row>
    <row r="13" spans="1:58" ht="18.75" customHeight="1">
      <c r="A13" s="118" t="s">
        <v>43</v>
      </c>
      <c r="B13" s="107" t="str">
        <f>Tabulka!C13</f>
        <v>Holub Antonín</v>
      </c>
      <c r="C13" s="101">
        <f>Tabulka!D13</f>
        <v>2</v>
      </c>
      <c r="D13" s="102" t="str">
        <f>Tabulka!E13</f>
        <v/>
      </c>
      <c r="E13" s="102">
        <f>Tabulka!F13</f>
        <v>3</v>
      </c>
      <c r="F13" s="102" t="str">
        <f>Tabulka!G13</f>
        <v/>
      </c>
      <c r="G13" s="102">
        <f>Tabulka!H13</f>
        <v>3</v>
      </c>
      <c r="H13" s="102">
        <f>Tabulka!I13</f>
        <v>3</v>
      </c>
      <c r="I13" s="102">
        <f>Tabulka!J13</f>
        <v>5</v>
      </c>
      <c r="J13" s="102">
        <f>Tabulka!K13</f>
        <v>1</v>
      </c>
      <c r="K13" s="102" t="str">
        <f>Tabulka!L13</f>
        <v/>
      </c>
      <c r="L13" s="102" t="str">
        <f>Tabulka!M13</f>
        <v/>
      </c>
      <c r="M13" s="102" t="str">
        <f>Tabulka!N13</f>
        <v/>
      </c>
      <c r="N13" s="102" t="str">
        <f>Tabulka!O13</f>
        <v/>
      </c>
      <c r="O13" s="102" t="str">
        <f>Tabulka!P13</f>
        <v/>
      </c>
      <c r="P13" s="102" t="str">
        <f>Tabulka!Q13</f>
        <v/>
      </c>
      <c r="Q13" s="102" t="str">
        <f>Tabulka!R13</f>
        <v/>
      </c>
      <c r="R13" s="102" t="str">
        <f>Tabulka!S13</f>
        <v/>
      </c>
      <c r="S13" s="102" t="str">
        <f>Tabulka!T13</f>
        <v/>
      </c>
      <c r="T13" s="103" t="str">
        <f>Tabulka!U13</f>
        <v/>
      </c>
      <c r="U13" s="103" t="str">
        <f>Tabulka!V13</f>
        <v/>
      </c>
      <c r="V13" s="103" t="str">
        <f>Tabulka!W13</f>
        <v/>
      </c>
      <c r="W13" s="103" t="str">
        <f>Tabulka!X13</f>
        <v/>
      </c>
      <c r="X13" s="103" t="str">
        <f>Tabulka!Y13</f>
        <v/>
      </c>
      <c r="Y13" s="103" t="str">
        <f>Tabulka!Z13</f>
        <v/>
      </c>
      <c r="Z13" s="103" t="str">
        <f>Tabulka!AA13</f>
        <v/>
      </c>
      <c r="AA13" s="104" t="str">
        <f>Tabulka!AB13</f>
        <v/>
      </c>
      <c r="AB13" s="108">
        <f t="shared" si="2"/>
        <v>17</v>
      </c>
      <c r="AC13" s="7"/>
      <c r="AD13" s="117" t="s">
        <v>43</v>
      </c>
      <c r="AE13" s="110" t="str">
        <f t="shared" si="3"/>
        <v>Holub Antonín</v>
      </c>
      <c r="AF13" s="111">
        <f>COUNT(Tabulka!D13:AB13)</f>
        <v>6</v>
      </c>
      <c r="AG13" s="50">
        <f t="shared" ref="AG13:BE13" si="12">IF(AG$5&gt;$AF$13,0,LARGE($C$13:$AA$13,AG$5))</f>
        <v>5</v>
      </c>
      <c r="AH13" s="51">
        <f t="shared" si="12"/>
        <v>3</v>
      </c>
      <c r="AI13" s="51">
        <f t="shared" si="12"/>
        <v>3</v>
      </c>
      <c r="AJ13" s="51">
        <f t="shared" si="12"/>
        <v>3</v>
      </c>
      <c r="AK13" s="51">
        <f t="shared" si="12"/>
        <v>2</v>
      </c>
      <c r="AL13" s="51">
        <f t="shared" si="12"/>
        <v>1</v>
      </c>
      <c r="AM13" s="51">
        <f t="shared" si="12"/>
        <v>0</v>
      </c>
      <c r="AN13" s="51">
        <f t="shared" si="12"/>
        <v>0</v>
      </c>
      <c r="AO13" s="51">
        <f t="shared" si="12"/>
        <v>0</v>
      </c>
      <c r="AP13" s="51">
        <f t="shared" si="12"/>
        <v>0</v>
      </c>
      <c r="AQ13" s="51">
        <f t="shared" si="12"/>
        <v>0</v>
      </c>
      <c r="AR13" s="51">
        <f t="shared" si="12"/>
        <v>0</v>
      </c>
      <c r="AS13" s="51">
        <f t="shared" si="12"/>
        <v>0</v>
      </c>
      <c r="AT13" s="51">
        <f t="shared" si="12"/>
        <v>0</v>
      </c>
      <c r="AU13" s="51">
        <f t="shared" si="12"/>
        <v>0</v>
      </c>
      <c r="AV13" s="52">
        <f t="shared" si="12"/>
        <v>0</v>
      </c>
      <c r="AW13" s="52">
        <f t="shared" si="12"/>
        <v>0</v>
      </c>
      <c r="AX13" s="52">
        <f t="shared" si="12"/>
        <v>0</v>
      </c>
      <c r="AY13" s="52">
        <f t="shared" si="12"/>
        <v>0</v>
      </c>
      <c r="AZ13" s="52">
        <f t="shared" si="12"/>
        <v>0</v>
      </c>
      <c r="BA13" s="52">
        <f t="shared" si="12"/>
        <v>0</v>
      </c>
      <c r="BB13" s="52">
        <f t="shared" si="12"/>
        <v>0</v>
      </c>
      <c r="BC13" s="52">
        <f t="shared" si="12"/>
        <v>0</v>
      </c>
      <c r="BD13" s="52">
        <f t="shared" si="12"/>
        <v>0</v>
      </c>
      <c r="BE13" s="53">
        <f t="shared" si="12"/>
        <v>0</v>
      </c>
      <c r="BF13" s="19">
        <f t="shared" si="6"/>
        <v>17</v>
      </c>
    </row>
    <row r="14" spans="1:58" ht="18.75" customHeight="1">
      <c r="A14" s="118" t="s">
        <v>45</v>
      </c>
      <c r="B14" s="107" t="str">
        <f>Tabulka!C14</f>
        <v>Mejzr Jan</v>
      </c>
      <c r="C14" s="101">
        <f>Tabulka!D14</f>
        <v>6</v>
      </c>
      <c r="D14" s="102">
        <f>Tabulka!E14</f>
        <v>7</v>
      </c>
      <c r="E14" s="102" t="str">
        <f>Tabulka!F14</f>
        <v/>
      </c>
      <c r="F14" s="102" t="str">
        <f>Tabulka!G14</f>
        <v/>
      </c>
      <c r="G14" s="102" t="str">
        <f>Tabulka!H14</f>
        <v/>
      </c>
      <c r="H14" s="102" t="str">
        <f>Tabulka!I14</f>
        <v/>
      </c>
      <c r="I14" s="102" t="str">
        <f>Tabulka!J14</f>
        <v/>
      </c>
      <c r="J14" s="102" t="str">
        <f>Tabulka!K14</f>
        <v/>
      </c>
      <c r="K14" s="102" t="str">
        <f>Tabulka!L14</f>
        <v/>
      </c>
      <c r="L14" s="102" t="str">
        <f>Tabulka!M14</f>
        <v/>
      </c>
      <c r="M14" s="102" t="str">
        <f>Tabulka!N14</f>
        <v/>
      </c>
      <c r="N14" s="102" t="str">
        <f>Tabulka!O14</f>
        <v/>
      </c>
      <c r="O14" s="102" t="str">
        <f>Tabulka!P14</f>
        <v/>
      </c>
      <c r="P14" s="102" t="str">
        <f>Tabulka!Q14</f>
        <v/>
      </c>
      <c r="Q14" s="102" t="str">
        <f>Tabulka!R14</f>
        <v/>
      </c>
      <c r="R14" s="102" t="str">
        <f>Tabulka!S14</f>
        <v/>
      </c>
      <c r="S14" s="102" t="str">
        <f>Tabulka!T14</f>
        <v/>
      </c>
      <c r="T14" s="103" t="str">
        <f>Tabulka!U14</f>
        <v/>
      </c>
      <c r="U14" s="103" t="str">
        <f>Tabulka!V14</f>
        <v/>
      </c>
      <c r="V14" s="103" t="str">
        <f>Tabulka!W14</f>
        <v/>
      </c>
      <c r="W14" s="103" t="str">
        <f>Tabulka!X14</f>
        <v/>
      </c>
      <c r="X14" s="103" t="str">
        <f>Tabulka!Y14</f>
        <v/>
      </c>
      <c r="Y14" s="103" t="str">
        <f>Tabulka!Z14</f>
        <v/>
      </c>
      <c r="Z14" s="103" t="str">
        <f>Tabulka!AA14</f>
        <v/>
      </c>
      <c r="AA14" s="104" t="str">
        <f>Tabulka!AB14</f>
        <v/>
      </c>
      <c r="AB14" s="113">
        <f t="shared" si="2"/>
        <v>13</v>
      </c>
      <c r="AD14" s="117" t="s">
        <v>45</v>
      </c>
      <c r="AE14" s="110" t="str">
        <f t="shared" si="3"/>
        <v>Mejzr Jan</v>
      </c>
      <c r="AF14" s="111">
        <f>COUNT(Tabulka!D14:AB14)</f>
        <v>2</v>
      </c>
      <c r="AG14" s="50">
        <f t="shared" ref="AG14:BE14" si="13">IF(AG$5&gt;$AF$14,0,LARGE($C$14:$AA$14,AG$5))</f>
        <v>7</v>
      </c>
      <c r="AH14" s="51">
        <f t="shared" si="13"/>
        <v>6</v>
      </c>
      <c r="AI14" s="51">
        <f t="shared" si="13"/>
        <v>0</v>
      </c>
      <c r="AJ14" s="51">
        <f t="shared" si="13"/>
        <v>0</v>
      </c>
      <c r="AK14" s="51">
        <f t="shared" si="13"/>
        <v>0</v>
      </c>
      <c r="AL14" s="51">
        <f t="shared" si="13"/>
        <v>0</v>
      </c>
      <c r="AM14" s="51">
        <f t="shared" si="13"/>
        <v>0</v>
      </c>
      <c r="AN14" s="51">
        <f t="shared" si="13"/>
        <v>0</v>
      </c>
      <c r="AO14" s="51">
        <f t="shared" si="13"/>
        <v>0</v>
      </c>
      <c r="AP14" s="51">
        <f t="shared" si="13"/>
        <v>0</v>
      </c>
      <c r="AQ14" s="51">
        <f t="shared" si="13"/>
        <v>0</v>
      </c>
      <c r="AR14" s="51">
        <f t="shared" si="13"/>
        <v>0</v>
      </c>
      <c r="AS14" s="51">
        <f t="shared" si="13"/>
        <v>0</v>
      </c>
      <c r="AT14" s="51">
        <f t="shared" si="13"/>
        <v>0</v>
      </c>
      <c r="AU14" s="51">
        <f t="shared" si="13"/>
        <v>0</v>
      </c>
      <c r="AV14" s="52">
        <f t="shared" si="13"/>
        <v>0</v>
      </c>
      <c r="AW14" s="52">
        <f t="shared" si="13"/>
        <v>0</v>
      </c>
      <c r="AX14" s="52">
        <f t="shared" si="13"/>
        <v>0</v>
      </c>
      <c r="AY14" s="52">
        <f t="shared" si="13"/>
        <v>0</v>
      </c>
      <c r="AZ14" s="52">
        <f t="shared" si="13"/>
        <v>0</v>
      </c>
      <c r="BA14" s="52">
        <f t="shared" si="13"/>
        <v>0</v>
      </c>
      <c r="BB14" s="52">
        <f t="shared" si="13"/>
        <v>0</v>
      </c>
      <c r="BC14" s="52">
        <f t="shared" si="13"/>
        <v>0</v>
      </c>
      <c r="BD14" s="52">
        <f t="shared" si="13"/>
        <v>0</v>
      </c>
      <c r="BE14" s="53">
        <f t="shared" si="13"/>
        <v>0</v>
      </c>
      <c r="BF14" s="19">
        <f t="shared" si="6"/>
        <v>13</v>
      </c>
    </row>
    <row r="15" spans="1:58" ht="18.75" customHeight="1">
      <c r="A15" s="118" t="s">
        <v>47</v>
      </c>
      <c r="B15" s="107" t="str">
        <f>Tabulka!C15</f>
        <v>Hanzlík Jiří</v>
      </c>
      <c r="C15" s="101" t="str">
        <f>Tabulka!D15</f>
        <v/>
      </c>
      <c r="D15" s="102">
        <f>Tabulka!E15</f>
        <v>2</v>
      </c>
      <c r="E15" s="102">
        <f>Tabulka!F15</f>
        <v>8</v>
      </c>
      <c r="F15" s="102" t="str">
        <f>Tabulka!G15</f>
        <v/>
      </c>
      <c r="G15" s="102" t="str">
        <f>Tabulka!H15</f>
        <v/>
      </c>
      <c r="H15" s="102" t="str">
        <f>Tabulka!I15</f>
        <v/>
      </c>
      <c r="I15" s="102" t="str">
        <f>Tabulka!J15</f>
        <v/>
      </c>
      <c r="J15" s="102" t="str">
        <f>Tabulka!K15</f>
        <v/>
      </c>
      <c r="K15" s="102" t="str">
        <f>Tabulka!L15</f>
        <v/>
      </c>
      <c r="L15" s="102" t="str">
        <f>Tabulka!M15</f>
        <v/>
      </c>
      <c r="M15" s="102" t="str">
        <f>Tabulka!N15</f>
        <v/>
      </c>
      <c r="N15" s="102" t="str">
        <f>Tabulka!O15</f>
        <v/>
      </c>
      <c r="O15" s="102" t="str">
        <f>Tabulka!P15</f>
        <v/>
      </c>
      <c r="P15" s="102" t="str">
        <f>Tabulka!Q15</f>
        <v/>
      </c>
      <c r="Q15" s="102" t="str">
        <f>Tabulka!R15</f>
        <v/>
      </c>
      <c r="R15" s="102" t="str">
        <f>Tabulka!S15</f>
        <v/>
      </c>
      <c r="S15" s="102" t="str">
        <f>Tabulka!T15</f>
        <v/>
      </c>
      <c r="T15" s="103" t="str">
        <f>Tabulka!U15</f>
        <v/>
      </c>
      <c r="U15" s="103" t="str">
        <f>Tabulka!V15</f>
        <v/>
      </c>
      <c r="V15" s="103" t="str">
        <f>Tabulka!W15</f>
        <v/>
      </c>
      <c r="W15" s="103" t="str">
        <f>Tabulka!X15</f>
        <v/>
      </c>
      <c r="X15" s="103" t="str">
        <f>Tabulka!Y15</f>
        <v/>
      </c>
      <c r="Y15" s="103" t="str">
        <f>Tabulka!Z15</f>
        <v/>
      </c>
      <c r="Z15" s="103" t="str">
        <f>Tabulka!AA15</f>
        <v/>
      </c>
      <c r="AA15" s="104" t="str">
        <f>Tabulka!AB15</f>
        <v/>
      </c>
      <c r="AB15" s="108">
        <f t="shared" si="2"/>
        <v>10</v>
      </c>
      <c r="AD15" s="117" t="s">
        <v>47</v>
      </c>
      <c r="AE15" s="110" t="str">
        <f t="shared" si="3"/>
        <v>Hanzlík Jiří</v>
      </c>
      <c r="AF15" s="111">
        <f>COUNT(Tabulka!D15:AB15)</f>
        <v>2</v>
      </c>
      <c r="AG15" s="50">
        <f t="shared" ref="AG15:BE15" si="14">IF(AG$5&gt;$AF$15,0,LARGE($C$15:$AA$15,AG$5))</f>
        <v>8</v>
      </c>
      <c r="AH15" s="51">
        <f t="shared" si="14"/>
        <v>2</v>
      </c>
      <c r="AI15" s="51">
        <f t="shared" si="14"/>
        <v>0</v>
      </c>
      <c r="AJ15" s="51">
        <f t="shared" si="14"/>
        <v>0</v>
      </c>
      <c r="AK15" s="51">
        <f t="shared" si="14"/>
        <v>0</v>
      </c>
      <c r="AL15" s="51">
        <f t="shared" si="14"/>
        <v>0</v>
      </c>
      <c r="AM15" s="51">
        <f t="shared" si="14"/>
        <v>0</v>
      </c>
      <c r="AN15" s="51">
        <f t="shared" si="14"/>
        <v>0</v>
      </c>
      <c r="AO15" s="51">
        <f t="shared" si="14"/>
        <v>0</v>
      </c>
      <c r="AP15" s="51">
        <f t="shared" si="14"/>
        <v>0</v>
      </c>
      <c r="AQ15" s="51">
        <f t="shared" si="14"/>
        <v>0</v>
      </c>
      <c r="AR15" s="51">
        <f t="shared" si="14"/>
        <v>0</v>
      </c>
      <c r="AS15" s="51">
        <f t="shared" si="14"/>
        <v>0</v>
      </c>
      <c r="AT15" s="51">
        <f t="shared" si="14"/>
        <v>0</v>
      </c>
      <c r="AU15" s="51">
        <f t="shared" si="14"/>
        <v>0</v>
      </c>
      <c r="AV15" s="52">
        <f t="shared" si="14"/>
        <v>0</v>
      </c>
      <c r="AW15" s="52">
        <f t="shared" si="14"/>
        <v>0</v>
      </c>
      <c r="AX15" s="52">
        <f t="shared" si="14"/>
        <v>0</v>
      </c>
      <c r="AY15" s="52">
        <f t="shared" si="14"/>
        <v>0</v>
      </c>
      <c r="AZ15" s="52">
        <f t="shared" si="14"/>
        <v>0</v>
      </c>
      <c r="BA15" s="52">
        <f t="shared" si="14"/>
        <v>0</v>
      </c>
      <c r="BB15" s="52">
        <f t="shared" si="14"/>
        <v>0</v>
      </c>
      <c r="BC15" s="52">
        <f t="shared" si="14"/>
        <v>0</v>
      </c>
      <c r="BD15" s="52">
        <f t="shared" si="14"/>
        <v>0</v>
      </c>
      <c r="BE15" s="53">
        <f t="shared" si="14"/>
        <v>0</v>
      </c>
      <c r="BF15" s="19">
        <f t="shared" si="6"/>
        <v>10</v>
      </c>
    </row>
    <row r="16" spans="1:58" ht="18.75" customHeight="1">
      <c r="A16" s="118" t="s">
        <v>49</v>
      </c>
      <c r="B16" s="107" t="str">
        <f>Tabulka!C16</f>
        <v>Jech Miloš</v>
      </c>
      <c r="C16" s="101">
        <f>Tabulka!D16</f>
        <v>4</v>
      </c>
      <c r="D16" s="102">
        <f>Tabulka!E16</f>
        <v>4</v>
      </c>
      <c r="E16" s="102" t="str">
        <f>Tabulka!F16</f>
        <v/>
      </c>
      <c r="F16" s="102" t="str">
        <f>Tabulka!G16</f>
        <v/>
      </c>
      <c r="G16" s="102" t="str">
        <f>Tabulka!H16</f>
        <v/>
      </c>
      <c r="H16" s="102" t="str">
        <f>Tabulka!I16</f>
        <v/>
      </c>
      <c r="I16" s="102" t="str">
        <f>Tabulka!J16</f>
        <v/>
      </c>
      <c r="J16" s="102" t="str">
        <f>Tabulka!K16</f>
        <v/>
      </c>
      <c r="K16" s="102" t="str">
        <f>Tabulka!L16</f>
        <v/>
      </c>
      <c r="L16" s="102" t="str">
        <f>Tabulka!M16</f>
        <v/>
      </c>
      <c r="M16" s="102" t="str">
        <f>Tabulka!N16</f>
        <v/>
      </c>
      <c r="N16" s="102" t="str">
        <f>Tabulka!O16</f>
        <v/>
      </c>
      <c r="O16" s="102" t="str">
        <f>Tabulka!P16</f>
        <v/>
      </c>
      <c r="P16" s="102" t="str">
        <f>Tabulka!Q16</f>
        <v/>
      </c>
      <c r="Q16" s="102" t="str">
        <f>Tabulka!R16</f>
        <v/>
      </c>
      <c r="R16" s="102" t="str">
        <f>Tabulka!S16</f>
        <v/>
      </c>
      <c r="S16" s="102" t="str">
        <f>Tabulka!T16</f>
        <v/>
      </c>
      <c r="T16" s="103" t="str">
        <f>Tabulka!U16</f>
        <v/>
      </c>
      <c r="U16" s="103" t="str">
        <f>Tabulka!V16</f>
        <v/>
      </c>
      <c r="V16" s="103" t="str">
        <f>Tabulka!W16</f>
        <v/>
      </c>
      <c r="W16" s="103" t="str">
        <f>Tabulka!X16</f>
        <v/>
      </c>
      <c r="X16" s="103" t="str">
        <f>Tabulka!Y16</f>
        <v/>
      </c>
      <c r="Y16" s="103" t="str">
        <f>Tabulka!Z16</f>
        <v/>
      </c>
      <c r="Z16" s="103" t="str">
        <f>Tabulka!AA16</f>
        <v/>
      </c>
      <c r="AA16" s="104" t="str">
        <f>Tabulka!AB16</f>
        <v/>
      </c>
      <c r="AB16" s="108">
        <f t="shared" si="2"/>
        <v>8</v>
      </c>
      <c r="AD16" s="117" t="s">
        <v>49</v>
      </c>
      <c r="AE16" s="110" t="str">
        <f t="shared" si="3"/>
        <v>Jech Miloš</v>
      </c>
      <c r="AF16" s="111">
        <f>COUNT(Tabulka!D16:AB16)</f>
        <v>2</v>
      </c>
      <c r="AG16" s="50">
        <f t="shared" ref="AG16:BE16" si="15">IF(AG$5&gt;$AF$16,0,LARGE($C$16:$AA$16,AG$5))</f>
        <v>4</v>
      </c>
      <c r="AH16" s="51">
        <f t="shared" si="15"/>
        <v>4</v>
      </c>
      <c r="AI16" s="51">
        <f t="shared" si="15"/>
        <v>0</v>
      </c>
      <c r="AJ16" s="51">
        <f t="shared" si="15"/>
        <v>0</v>
      </c>
      <c r="AK16" s="51">
        <f t="shared" si="15"/>
        <v>0</v>
      </c>
      <c r="AL16" s="51">
        <f t="shared" si="15"/>
        <v>0</v>
      </c>
      <c r="AM16" s="51">
        <f t="shared" si="15"/>
        <v>0</v>
      </c>
      <c r="AN16" s="51">
        <f t="shared" si="15"/>
        <v>0</v>
      </c>
      <c r="AO16" s="51">
        <f t="shared" si="15"/>
        <v>0</v>
      </c>
      <c r="AP16" s="51">
        <f t="shared" si="15"/>
        <v>0</v>
      </c>
      <c r="AQ16" s="51">
        <f t="shared" si="15"/>
        <v>0</v>
      </c>
      <c r="AR16" s="51">
        <f t="shared" si="15"/>
        <v>0</v>
      </c>
      <c r="AS16" s="51">
        <f t="shared" si="15"/>
        <v>0</v>
      </c>
      <c r="AT16" s="51">
        <f t="shared" si="15"/>
        <v>0</v>
      </c>
      <c r="AU16" s="51">
        <f t="shared" si="15"/>
        <v>0</v>
      </c>
      <c r="AV16" s="52">
        <f t="shared" si="15"/>
        <v>0</v>
      </c>
      <c r="AW16" s="52">
        <f t="shared" si="15"/>
        <v>0</v>
      </c>
      <c r="AX16" s="52">
        <f t="shared" si="15"/>
        <v>0</v>
      </c>
      <c r="AY16" s="52">
        <f t="shared" si="15"/>
        <v>0</v>
      </c>
      <c r="AZ16" s="52">
        <f t="shared" si="15"/>
        <v>0</v>
      </c>
      <c r="BA16" s="52">
        <f t="shared" si="15"/>
        <v>0</v>
      </c>
      <c r="BB16" s="52">
        <f t="shared" si="15"/>
        <v>0</v>
      </c>
      <c r="BC16" s="52">
        <f t="shared" si="15"/>
        <v>0</v>
      </c>
      <c r="BD16" s="52">
        <f t="shared" si="15"/>
        <v>0</v>
      </c>
      <c r="BE16" s="53">
        <f t="shared" si="15"/>
        <v>0</v>
      </c>
      <c r="BF16" s="19">
        <f t="shared" si="6"/>
        <v>8</v>
      </c>
    </row>
    <row r="17" spans="1:58" ht="18.75" customHeight="1">
      <c r="A17" s="118" t="s">
        <v>50</v>
      </c>
      <c r="B17" s="107" t="str">
        <f>Tabulka!C17</f>
        <v>Bartko Dominik</v>
      </c>
      <c r="C17" s="101" t="str">
        <f>Tabulka!D17</f>
        <v/>
      </c>
      <c r="D17" s="102" t="str">
        <f>Tabulka!E17</f>
        <v/>
      </c>
      <c r="E17" s="102" t="str">
        <f>Tabulka!F17</f>
        <v/>
      </c>
      <c r="F17" s="102" t="str">
        <f>Tabulka!G17</f>
        <v/>
      </c>
      <c r="G17" s="102">
        <f>Tabulka!H17</f>
        <v>5</v>
      </c>
      <c r="H17" s="102">
        <f>Tabulka!I17</f>
        <v>1</v>
      </c>
      <c r="I17" s="102" t="str">
        <f>Tabulka!J17</f>
        <v/>
      </c>
      <c r="J17" s="102">
        <f>Tabulka!K17</f>
        <v>5</v>
      </c>
      <c r="K17" s="102" t="str">
        <f>Tabulka!L17</f>
        <v/>
      </c>
      <c r="L17" s="102" t="str">
        <f>Tabulka!M17</f>
        <v/>
      </c>
      <c r="M17" s="102" t="str">
        <f>Tabulka!N17</f>
        <v/>
      </c>
      <c r="N17" s="102" t="str">
        <f>Tabulka!O17</f>
        <v/>
      </c>
      <c r="O17" s="102" t="str">
        <f>Tabulka!P17</f>
        <v/>
      </c>
      <c r="P17" s="102" t="str">
        <f>Tabulka!Q17</f>
        <v/>
      </c>
      <c r="Q17" s="102" t="str">
        <f>Tabulka!R17</f>
        <v/>
      </c>
      <c r="R17" s="102" t="str">
        <f>Tabulka!S17</f>
        <v/>
      </c>
      <c r="S17" s="102" t="str">
        <f>Tabulka!T17</f>
        <v/>
      </c>
      <c r="T17" s="103" t="str">
        <f>Tabulka!U17</f>
        <v/>
      </c>
      <c r="U17" s="103" t="str">
        <f>Tabulka!V17</f>
        <v/>
      </c>
      <c r="V17" s="103" t="str">
        <f>Tabulka!W17</f>
        <v/>
      </c>
      <c r="W17" s="103" t="str">
        <f>Tabulka!X17</f>
        <v/>
      </c>
      <c r="X17" s="103" t="str">
        <f>Tabulka!Y17</f>
        <v/>
      </c>
      <c r="Y17" s="103" t="str">
        <f>Tabulka!Z17</f>
        <v/>
      </c>
      <c r="Z17" s="103" t="str">
        <f>Tabulka!AA17</f>
        <v/>
      </c>
      <c r="AA17" s="104" t="str">
        <f>Tabulka!AB17</f>
        <v/>
      </c>
      <c r="AB17" s="113">
        <f t="shared" si="2"/>
        <v>11</v>
      </c>
      <c r="AD17" s="117" t="s">
        <v>50</v>
      </c>
      <c r="AE17" s="110" t="str">
        <f t="shared" si="3"/>
        <v>Bartko Dominik</v>
      </c>
      <c r="AF17" s="111">
        <f>COUNT(Tabulka!D17:AB17)</f>
        <v>3</v>
      </c>
      <c r="AG17" s="50">
        <f t="shared" ref="AG17:BE17" si="16">IF(AG$5&gt;$AF$17,0,LARGE($C$17:$AA$17,AG$5))</f>
        <v>5</v>
      </c>
      <c r="AH17" s="51">
        <f t="shared" si="16"/>
        <v>5</v>
      </c>
      <c r="AI17" s="51">
        <f t="shared" si="16"/>
        <v>1</v>
      </c>
      <c r="AJ17" s="51">
        <f t="shared" si="16"/>
        <v>0</v>
      </c>
      <c r="AK17" s="51">
        <f t="shared" si="16"/>
        <v>0</v>
      </c>
      <c r="AL17" s="51">
        <f t="shared" si="16"/>
        <v>0</v>
      </c>
      <c r="AM17" s="51">
        <f t="shared" si="16"/>
        <v>0</v>
      </c>
      <c r="AN17" s="51">
        <f t="shared" si="16"/>
        <v>0</v>
      </c>
      <c r="AO17" s="51">
        <f t="shared" si="16"/>
        <v>0</v>
      </c>
      <c r="AP17" s="51">
        <f t="shared" si="16"/>
        <v>0</v>
      </c>
      <c r="AQ17" s="51">
        <f t="shared" si="16"/>
        <v>0</v>
      </c>
      <c r="AR17" s="51">
        <f t="shared" si="16"/>
        <v>0</v>
      </c>
      <c r="AS17" s="51">
        <f t="shared" si="16"/>
        <v>0</v>
      </c>
      <c r="AT17" s="51">
        <f t="shared" si="16"/>
        <v>0</v>
      </c>
      <c r="AU17" s="51">
        <f t="shared" si="16"/>
        <v>0</v>
      </c>
      <c r="AV17" s="52">
        <f t="shared" si="16"/>
        <v>0</v>
      </c>
      <c r="AW17" s="52">
        <f t="shared" si="16"/>
        <v>0</v>
      </c>
      <c r="AX17" s="52">
        <f t="shared" si="16"/>
        <v>0</v>
      </c>
      <c r="AY17" s="52">
        <f t="shared" si="16"/>
        <v>0</v>
      </c>
      <c r="AZ17" s="52">
        <f t="shared" si="16"/>
        <v>0</v>
      </c>
      <c r="BA17" s="52">
        <f t="shared" si="16"/>
        <v>0</v>
      </c>
      <c r="BB17" s="52">
        <f t="shared" si="16"/>
        <v>0</v>
      </c>
      <c r="BC17" s="52">
        <f t="shared" si="16"/>
        <v>0</v>
      </c>
      <c r="BD17" s="52">
        <f t="shared" si="16"/>
        <v>0</v>
      </c>
      <c r="BE17" s="53">
        <f t="shared" si="16"/>
        <v>0</v>
      </c>
      <c r="BF17" s="19">
        <f t="shared" si="6"/>
        <v>11</v>
      </c>
    </row>
    <row r="18" spans="1:58" ht="18.75" customHeight="1">
      <c r="A18" s="118" t="s">
        <v>52</v>
      </c>
      <c r="B18" s="107" t="str">
        <f>Tabulka!C18</f>
        <v>Zimmermann Ladislav</v>
      </c>
      <c r="C18" s="101" t="str">
        <f>Tabulka!D18</f>
        <v/>
      </c>
      <c r="D18" s="102">
        <f>Tabulka!E18</f>
        <v>1</v>
      </c>
      <c r="E18" s="102" t="str">
        <f>Tabulka!F18</f>
        <v/>
      </c>
      <c r="F18" s="102" t="str">
        <f>Tabulka!G18</f>
        <v/>
      </c>
      <c r="G18" s="102">
        <f>Tabulka!H18</f>
        <v>1</v>
      </c>
      <c r="H18" s="102">
        <f>Tabulka!I18</f>
        <v>2</v>
      </c>
      <c r="I18" s="102" t="str">
        <f>Tabulka!J18</f>
        <v/>
      </c>
      <c r="J18" s="102" t="str">
        <f>Tabulka!K18</f>
        <v/>
      </c>
      <c r="K18" s="102" t="str">
        <f>Tabulka!L18</f>
        <v/>
      </c>
      <c r="L18" s="102" t="str">
        <f>Tabulka!M18</f>
        <v/>
      </c>
      <c r="M18" s="102" t="str">
        <f>Tabulka!N18</f>
        <v/>
      </c>
      <c r="N18" s="102" t="str">
        <f>Tabulka!O18</f>
        <v/>
      </c>
      <c r="O18" s="102" t="str">
        <f>Tabulka!P18</f>
        <v/>
      </c>
      <c r="P18" s="102" t="str">
        <f>Tabulka!Q18</f>
        <v/>
      </c>
      <c r="Q18" s="102" t="str">
        <f>Tabulka!R18</f>
        <v/>
      </c>
      <c r="R18" s="102" t="str">
        <f>Tabulka!S18</f>
        <v/>
      </c>
      <c r="S18" s="102" t="str">
        <f>Tabulka!T18</f>
        <v/>
      </c>
      <c r="T18" s="103" t="str">
        <f>Tabulka!U18</f>
        <v/>
      </c>
      <c r="U18" s="103" t="str">
        <f>Tabulka!V18</f>
        <v/>
      </c>
      <c r="V18" s="103" t="str">
        <f>Tabulka!W18</f>
        <v/>
      </c>
      <c r="W18" s="103" t="str">
        <f>Tabulka!X18</f>
        <v/>
      </c>
      <c r="X18" s="103" t="str">
        <f>Tabulka!Y18</f>
        <v/>
      </c>
      <c r="Y18" s="103" t="str">
        <f>Tabulka!Z18</f>
        <v/>
      </c>
      <c r="Z18" s="103" t="str">
        <f>Tabulka!AA18</f>
        <v/>
      </c>
      <c r="AA18" s="104" t="str">
        <f>Tabulka!AB18</f>
        <v/>
      </c>
      <c r="AB18" s="113">
        <f t="shared" si="2"/>
        <v>4</v>
      </c>
      <c r="AD18" s="117" t="s">
        <v>52</v>
      </c>
      <c r="AE18" s="110" t="str">
        <f t="shared" si="3"/>
        <v>Zimmermann Ladislav</v>
      </c>
      <c r="AF18" s="111">
        <f>COUNT(Tabulka!D18:AB18)</f>
        <v>3</v>
      </c>
      <c r="AG18" s="50">
        <f t="shared" ref="AG18:BE18" si="17">IF(AG$5&gt;$AF$18,0,LARGE($C$18:$AA$18,AG$5))</f>
        <v>2</v>
      </c>
      <c r="AH18" s="51">
        <f t="shared" si="17"/>
        <v>1</v>
      </c>
      <c r="AI18" s="51">
        <f t="shared" si="17"/>
        <v>1</v>
      </c>
      <c r="AJ18" s="51">
        <f t="shared" si="17"/>
        <v>0</v>
      </c>
      <c r="AK18" s="51">
        <f t="shared" si="17"/>
        <v>0</v>
      </c>
      <c r="AL18" s="51">
        <f t="shared" si="17"/>
        <v>0</v>
      </c>
      <c r="AM18" s="51">
        <f t="shared" si="17"/>
        <v>0</v>
      </c>
      <c r="AN18" s="51">
        <f t="shared" si="17"/>
        <v>0</v>
      </c>
      <c r="AO18" s="51">
        <f t="shared" si="17"/>
        <v>0</v>
      </c>
      <c r="AP18" s="51">
        <f t="shared" si="17"/>
        <v>0</v>
      </c>
      <c r="AQ18" s="51">
        <f t="shared" si="17"/>
        <v>0</v>
      </c>
      <c r="AR18" s="51">
        <f t="shared" si="17"/>
        <v>0</v>
      </c>
      <c r="AS18" s="51">
        <f t="shared" si="17"/>
        <v>0</v>
      </c>
      <c r="AT18" s="51">
        <f t="shared" si="17"/>
        <v>0</v>
      </c>
      <c r="AU18" s="51">
        <f t="shared" si="17"/>
        <v>0</v>
      </c>
      <c r="AV18" s="52">
        <f t="shared" si="17"/>
        <v>0</v>
      </c>
      <c r="AW18" s="52">
        <f t="shared" si="17"/>
        <v>0</v>
      </c>
      <c r="AX18" s="52">
        <f t="shared" si="17"/>
        <v>0</v>
      </c>
      <c r="AY18" s="52">
        <f t="shared" si="17"/>
        <v>0</v>
      </c>
      <c r="AZ18" s="52">
        <f t="shared" si="17"/>
        <v>0</v>
      </c>
      <c r="BA18" s="52">
        <f t="shared" si="17"/>
        <v>0</v>
      </c>
      <c r="BB18" s="52">
        <f t="shared" si="17"/>
        <v>0</v>
      </c>
      <c r="BC18" s="52">
        <f t="shared" si="17"/>
        <v>0</v>
      </c>
      <c r="BD18" s="52">
        <f t="shared" si="17"/>
        <v>0</v>
      </c>
      <c r="BE18" s="53">
        <f t="shared" si="17"/>
        <v>0</v>
      </c>
      <c r="BF18" s="19">
        <f t="shared" si="6"/>
        <v>4</v>
      </c>
    </row>
    <row r="19" spans="1:58" ht="18.75" customHeight="1">
      <c r="A19" s="118" t="s">
        <v>54</v>
      </c>
      <c r="B19" s="107" t="str">
        <f>Tabulka!C19</f>
        <v>Šulc Jakub</v>
      </c>
      <c r="C19" s="101" t="str">
        <f>Tabulka!D19</f>
        <v/>
      </c>
      <c r="D19" s="102" t="str">
        <f>Tabulka!E19</f>
        <v/>
      </c>
      <c r="E19" s="102" t="str">
        <f>Tabulka!F19</f>
        <v/>
      </c>
      <c r="F19" s="102" t="str">
        <f>Tabulka!G19</f>
        <v/>
      </c>
      <c r="G19" s="102" t="str">
        <f>Tabulka!H19</f>
        <v/>
      </c>
      <c r="H19" s="102" t="str">
        <f>Tabulka!I19</f>
        <v/>
      </c>
      <c r="I19" s="102" t="str">
        <f>Tabulka!J19</f>
        <v/>
      </c>
      <c r="J19" s="102" t="str">
        <f>Tabulka!K19</f>
        <v/>
      </c>
      <c r="K19" s="102" t="str">
        <f>Tabulka!L19</f>
        <v/>
      </c>
      <c r="L19" s="102" t="str">
        <f>Tabulka!M19</f>
        <v/>
      </c>
      <c r="M19" s="102" t="str">
        <f>Tabulka!N19</f>
        <v/>
      </c>
      <c r="N19" s="102" t="str">
        <f>Tabulka!O19</f>
        <v/>
      </c>
      <c r="O19" s="102" t="str">
        <f>Tabulka!P19</f>
        <v/>
      </c>
      <c r="P19" s="102" t="str">
        <f>Tabulka!Q19</f>
        <v/>
      </c>
      <c r="Q19" s="102" t="str">
        <f>Tabulka!R19</f>
        <v/>
      </c>
      <c r="R19" s="102" t="str">
        <f>Tabulka!S19</f>
        <v/>
      </c>
      <c r="S19" s="102" t="str">
        <f>Tabulka!T19</f>
        <v/>
      </c>
      <c r="T19" s="103" t="str">
        <f>Tabulka!U19</f>
        <v/>
      </c>
      <c r="U19" s="103" t="str">
        <f>Tabulka!V19</f>
        <v/>
      </c>
      <c r="V19" s="103" t="str">
        <f>Tabulka!W19</f>
        <v/>
      </c>
      <c r="W19" s="103" t="str">
        <f>Tabulka!X19</f>
        <v/>
      </c>
      <c r="X19" s="103" t="str">
        <f>Tabulka!Y19</f>
        <v/>
      </c>
      <c r="Y19" s="103" t="str">
        <f>Tabulka!Z19</f>
        <v/>
      </c>
      <c r="Z19" s="103" t="str">
        <f>Tabulka!AA19</f>
        <v/>
      </c>
      <c r="AA19" s="104" t="str">
        <f>Tabulka!AB19</f>
        <v/>
      </c>
      <c r="AB19" s="113">
        <f t="shared" si="2"/>
        <v>0</v>
      </c>
      <c r="AD19" s="117" t="s">
        <v>54</v>
      </c>
      <c r="AE19" s="110" t="str">
        <f t="shared" si="3"/>
        <v>Šulc Jakub</v>
      </c>
      <c r="AF19" s="111">
        <f>COUNT(Tabulka!D19:AB19)</f>
        <v>0</v>
      </c>
      <c r="AG19" s="50">
        <f t="shared" ref="AG19:BE19" si="18">IF(AG$5&gt;$AF$19,0,LARGE($C$19:$AA$19,AG$5))</f>
        <v>0</v>
      </c>
      <c r="AH19" s="51">
        <f t="shared" si="18"/>
        <v>0</v>
      </c>
      <c r="AI19" s="51">
        <f t="shared" si="18"/>
        <v>0</v>
      </c>
      <c r="AJ19" s="51">
        <f t="shared" si="18"/>
        <v>0</v>
      </c>
      <c r="AK19" s="51">
        <f t="shared" si="18"/>
        <v>0</v>
      </c>
      <c r="AL19" s="51">
        <f t="shared" si="18"/>
        <v>0</v>
      </c>
      <c r="AM19" s="51">
        <f t="shared" si="18"/>
        <v>0</v>
      </c>
      <c r="AN19" s="51">
        <f t="shared" si="18"/>
        <v>0</v>
      </c>
      <c r="AO19" s="51">
        <f t="shared" si="18"/>
        <v>0</v>
      </c>
      <c r="AP19" s="51">
        <f t="shared" si="18"/>
        <v>0</v>
      </c>
      <c r="AQ19" s="51">
        <f t="shared" si="18"/>
        <v>0</v>
      </c>
      <c r="AR19" s="51">
        <f t="shared" si="18"/>
        <v>0</v>
      </c>
      <c r="AS19" s="51">
        <f t="shared" si="18"/>
        <v>0</v>
      </c>
      <c r="AT19" s="51">
        <f t="shared" si="18"/>
        <v>0</v>
      </c>
      <c r="AU19" s="51">
        <f t="shared" si="18"/>
        <v>0</v>
      </c>
      <c r="AV19" s="52">
        <f t="shared" si="18"/>
        <v>0</v>
      </c>
      <c r="AW19" s="52">
        <f t="shared" si="18"/>
        <v>0</v>
      </c>
      <c r="AX19" s="52">
        <f t="shared" si="18"/>
        <v>0</v>
      </c>
      <c r="AY19" s="52">
        <f t="shared" si="18"/>
        <v>0</v>
      </c>
      <c r="AZ19" s="52">
        <f t="shared" si="18"/>
        <v>0</v>
      </c>
      <c r="BA19" s="52">
        <f t="shared" si="18"/>
        <v>0</v>
      </c>
      <c r="BB19" s="52">
        <f t="shared" si="18"/>
        <v>0</v>
      </c>
      <c r="BC19" s="52">
        <f t="shared" si="18"/>
        <v>0</v>
      </c>
      <c r="BD19" s="52">
        <f t="shared" si="18"/>
        <v>0</v>
      </c>
      <c r="BE19" s="53">
        <f t="shared" si="18"/>
        <v>0</v>
      </c>
      <c r="BF19" s="19">
        <f t="shared" si="6"/>
        <v>0</v>
      </c>
    </row>
    <row r="20" spans="1:58" ht="18.75" customHeight="1">
      <c r="A20" s="118" t="s">
        <v>56</v>
      </c>
      <c r="B20" s="107" t="str">
        <f>Tabulka!C20</f>
        <v>Rastočný Josef ml.</v>
      </c>
      <c r="C20" s="101" t="str">
        <f>Tabulka!D20</f>
        <v/>
      </c>
      <c r="D20" s="102" t="str">
        <f>Tabulka!E20</f>
        <v/>
      </c>
      <c r="E20" s="102" t="str">
        <f>Tabulka!F20</f>
        <v/>
      </c>
      <c r="F20" s="102" t="str">
        <f>Tabulka!G20</f>
        <v/>
      </c>
      <c r="G20" s="102" t="str">
        <f>Tabulka!H20</f>
        <v/>
      </c>
      <c r="H20" s="102" t="str">
        <f>Tabulka!I20</f>
        <v/>
      </c>
      <c r="I20" s="102" t="str">
        <f>Tabulka!J20</f>
        <v/>
      </c>
      <c r="J20" s="102" t="str">
        <f>Tabulka!K20</f>
        <v/>
      </c>
      <c r="K20" s="102" t="str">
        <f>Tabulka!L20</f>
        <v/>
      </c>
      <c r="L20" s="102" t="str">
        <f>Tabulka!M20</f>
        <v/>
      </c>
      <c r="M20" s="102" t="str">
        <f>Tabulka!N20</f>
        <v/>
      </c>
      <c r="N20" s="102" t="str">
        <f>Tabulka!O20</f>
        <v/>
      </c>
      <c r="O20" s="102" t="str">
        <f>Tabulka!P20</f>
        <v/>
      </c>
      <c r="P20" s="102" t="str">
        <f>Tabulka!Q20</f>
        <v/>
      </c>
      <c r="Q20" s="102" t="str">
        <f>Tabulka!R20</f>
        <v/>
      </c>
      <c r="R20" s="102" t="str">
        <f>Tabulka!S20</f>
        <v/>
      </c>
      <c r="S20" s="102" t="str">
        <f>Tabulka!T20</f>
        <v/>
      </c>
      <c r="T20" s="103" t="str">
        <f>Tabulka!U20</f>
        <v/>
      </c>
      <c r="U20" s="103" t="str">
        <f>Tabulka!V20</f>
        <v/>
      </c>
      <c r="V20" s="103" t="str">
        <f>Tabulka!W20</f>
        <v/>
      </c>
      <c r="W20" s="103" t="str">
        <f>Tabulka!X20</f>
        <v/>
      </c>
      <c r="X20" s="103" t="str">
        <f>Tabulka!Y20</f>
        <v/>
      </c>
      <c r="Y20" s="103" t="str">
        <f>Tabulka!Z20</f>
        <v/>
      </c>
      <c r="Z20" s="103" t="str">
        <f>Tabulka!AA20</f>
        <v/>
      </c>
      <c r="AA20" s="104" t="str">
        <f>Tabulka!AB20</f>
        <v/>
      </c>
      <c r="AB20" s="113">
        <f t="shared" si="2"/>
        <v>0</v>
      </c>
      <c r="AD20" s="117" t="s">
        <v>56</v>
      </c>
      <c r="AE20" s="110" t="str">
        <f t="shared" si="3"/>
        <v>Rastočný Josef ml.</v>
      </c>
      <c r="AF20" s="111">
        <f>COUNT(Tabulka!D20:AB20)</f>
        <v>0</v>
      </c>
      <c r="AG20" s="50">
        <f t="shared" ref="AG20:BE20" si="19">IF(AG$5&gt;$AF$20,0,LARGE($C$20:$AA$20,AG$5))</f>
        <v>0</v>
      </c>
      <c r="AH20" s="51">
        <f t="shared" si="19"/>
        <v>0</v>
      </c>
      <c r="AI20" s="51">
        <f t="shared" si="19"/>
        <v>0</v>
      </c>
      <c r="AJ20" s="51">
        <f t="shared" si="19"/>
        <v>0</v>
      </c>
      <c r="AK20" s="51">
        <f t="shared" si="19"/>
        <v>0</v>
      </c>
      <c r="AL20" s="51">
        <f t="shared" si="19"/>
        <v>0</v>
      </c>
      <c r="AM20" s="51">
        <f t="shared" si="19"/>
        <v>0</v>
      </c>
      <c r="AN20" s="51">
        <f t="shared" si="19"/>
        <v>0</v>
      </c>
      <c r="AO20" s="51">
        <f t="shared" si="19"/>
        <v>0</v>
      </c>
      <c r="AP20" s="51">
        <f t="shared" si="19"/>
        <v>0</v>
      </c>
      <c r="AQ20" s="51">
        <f t="shared" si="19"/>
        <v>0</v>
      </c>
      <c r="AR20" s="51">
        <f t="shared" si="19"/>
        <v>0</v>
      </c>
      <c r="AS20" s="51">
        <f t="shared" si="19"/>
        <v>0</v>
      </c>
      <c r="AT20" s="51">
        <f t="shared" si="19"/>
        <v>0</v>
      </c>
      <c r="AU20" s="51">
        <f t="shared" si="19"/>
        <v>0</v>
      </c>
      <c r="AV20" s="52">
        <f t="shared" si="19"/>
        <v>0</v>
      </c>
      <c r="AW20" s="52">
        <f t="shared" si="19"/>
        <v>0</v>
      </c>
      <c r="AX20" s="52">
        <f t="shared" si="19"/>
        <v>0</v>
      </c>
      <c r="AY20" s="52">
        <f t="shared" si="19"/>
        <v>0</v>
      </c>
      <c r="AZ20" s="52">
        <f t="shared" si="19"/>
        <v>0</v>
      </c>
      <c r="BA20" s="52">
        <f t="shared" si="19"/>
        <v>0</v>
      </c>
      <c r="BB20" s="52">
        <f t="shared" si="19"/>
        <v>0</v>
      </c>
      <c r="BC20" s="52">
        <f t="shared" si="19"/>
        <v>0</v>
      </c>
      <c r="BD20" s="52">
        <f t="shared" si="19"/>
        <v>0</v>
      </c>
      <c r="BE20" s="53">
        <f t="shared" si="19"/>
        <v>0</v>
      </c>
      <c r="BF20" s="19">
        <f t="shared" si="6"/>
        <v>0</v>
      </c>
    </row>
    <row r="21" spans="1:58" ht="18.75" customHeight="1">
      <c r="A21" s="118" t="s">
        <v>58</v>
      </c>
      <c r="B21" s="107" t="str">
        <f>Tabulka!C21</f>
        <v>Šmejkal Josef</v>
      </c>
      <c r="C21" s="101" t="str">
        <f>Tabulka!D21</f>
        <v/>
      </c>
      <c r="D21" s="102" t="str">
        <f>Tabulka!E21</f>
        <v/>
      </c>
      <c r="E21" s="102" t="str">
        <f>Tabulka!F21</f>
        <v/>
      </c>
      <c r="F21" s="102" t="str">
        <f>Tabulka!G21</f>
        <v/>
      </c>
      <c r="G21" s="102" t="str">
        <f>Tabulka!H21</f>
        <v/>
      </c>
      <c r="H21" s="102" t="str">
        <f>Tabulka!I21</f>
        <v/>
      </c>
      <c r="I21" s="102" t="str">
        <f>Tabulka!J21</f>
        <v/>
      </c>
      <c r="J21" s="102" t="str">
        <f>Tabulka!K21</f>
        <v/>
      </c>
      <c r="K21" s="102" t="str">
        <f>Tabulka!L21</f>
        <v/>
      </c>
      <c r="L21" s="102" t="str">
        <f>Tabulka!M21</f>
        <v/>
      </c>
      <c r="M21" s="102" t="str">
        <f>Tabulka!N21</f>
        <v/>
      </c>
      <c r="N21" s="102" t="str">
        <f>Tabulka!O21</f>
        <v/>
      </c>
      <c r="O21" s="102" t="str">
        <f>Tabulka!P21</f>
        <v/>
      </c>
      <c r="P21" s="102" t="str">
        <f>Tabulka!Q21</f>
        <v/>
      </c>
      <c r="Q21" s="102" t="str">
        <f>Tabulka!R21</f>
        <v/>
      </c>
      <c r="R21" s="102" t="str">
        <f>Tabulka!S21</f>
        <v/>
      </c>
      <c r="S21" s="102" t="str">
        <f>Tabulka!T21</f>
        <v/>
      </c>
      <c r="T21" s="103" t="str">
        <f>Tabulka!U21</f>
        <v/>
      </c>
      <c r="U21" s="103" t="str">
        <f>Tabulka!V21</f>
        <v/>
      </c>
      <c r="V21" s="103" t="str">
        <f>Tabulka!W21</f>
        <v/>
      </c>
      <c r="W21" s="103" t="str">
        <f>Tabulka!X21</f>
        <v/>
      </c>
      <c r="X21" s="103" t="str">
        <f>Tabulka!Y21</f>
        <v/>
      </c>
      <c r="Y21" s="103" t="str">
        <f>Tabulka!Z21</f>
        <v/>
      </c>
      <c r="Z21" s="103" t="str">
        <f>Tabulka!AA21</f>
        <v/>
      </c>
      <c r="AA21" s="104" t="str">
        <f>Tabulka!AB21</f>
        <v/>
      </c>
      <c r="AB21" s="108">
        <f t="shared" si="2"/>
        <v>0</v>
      </c>
      <c r="AD21" s="117" t="s">
        <v>58</v>
      </c>
      <c r="AE21" s="110" t="str">
        <f t="shared" si="3"/>
        <v>Šmejkal Josef</v>
      </c>
      <c r="AF21" s="111">
        <f>COUNT(Tabulka!D21:AB21)</f>
        <v>0</v>
      </c>
      <c r="AG21" s="50">
        <f t="shared" ref="AG21:BE21" si="20">IF(AG$5&gt;$AF$21,0,LARGE($C$21:$AA$21,AG$5))</f>
        <v>0</v>
      </c>
      <c r="AH21" s="51">
        <f t="shared" si="20"/>
        <v>0</v>
      </c>
      <c r="AI21" s="51">
        <f t="shared" si="20"/>
        <v>0</v>
      </c>
      <c r="AJ21" s="51">
        <f t="shared" si="20"/>
        <v>0</v>
      </c>
      <c r="AK21" s="51">
        <f t="shared" si="20"/>
        <v>0</v>
      </c>
      <c r="AL21" s="51">
        <f t="shared" si="20"/>
        <v>0</v>
      </c>
      <c r="AM21" s="51">
        <f t="shared" si="20"/>
        <v>0</v>
      </c>
      <c r="AN21" s="51">
        <f t="shared" si="20"/>
        <v>0</v>
      </c>
      <c r="AO21" s="51">
        <f t="shared" si="20"/>
        <v>0</v>
      </c>
      <c r="AP21" s="51">
        <f t="shared" si="20"/>
        <v>0</v>
      </c>
      <c r="AQ21" s="51">
        <f t="shared" si="20"/>
        <v>0</v>
      </c>
      <c r="AR21" s="51">
        <f t="shared" si="20"/>
        <v>0</v>
      </c>
      <c r="AS21" s="51">
        <f t="shared" si="20"/>
        <v>0</v>
      </c>
      <c r="AT21" s="51">
        <f t="shared" si="20"/>
        <v>0</v>
      </c>
      <c r="AU21" s="51">
        <f t="shared" si="20"/>
        <v>0</v>
      </c>
      <c r="AV21" s="52">
        <f t="shared" si="20"/>
        <v>0</v>
      </c>
      <c r="AW21" s="52">
        <f t="shared" si="20"/>
        <v>0</v>
      </c>
      <c r="AX21" s="52">
        <f t="shared" si="20"/>
        <v>0</v>
      </c>
      <c r="AY21" s="52">
        <f t="shared" si="20"/>
        <v>0</v>
      </c>
      <c r="AZ21" s="52">
        <f t="shared" si="20"/>
        <v>0</v>
      </c>
      <c r="BA21" s="52">
        <f t="shared" si="20"/>
        <v>0</v>
      </c>
      <c r="BB21" s="52">
        <f t="shared" si="20"/>
        <v>0</v>
      </c>
      <c r="BC21" s="52">
        <f t="shared" si="20"/>
        <v>0</v>
      </c>
      <c r="BD21" s="52">
        <f t="shared" si="20"/>
        <v>0</v>
      </c>
      <c r="BE21" s="53">
        <f t="shared" si="20"/>
        <v>0</v>
      </c>
      <c r="BF21" s="19">
        <f t="shared" si="6"/>
        <v>0</v>
      </c>
    </row>
    <row r="22" spans="1:58" ht="18.75" customHeight="1">
      <c r="A22" s="118" t="s">
        <v>60</v>
      </c>
      <c r="B22" s="107" t="str">
        <f>Tabulka!C22</f>
        <v>Řezáč Jindřich</v>
      </c>
      <c r="C22" s="101" t="str">
        <f>Tabulka!D22</f>
        <v/>
      </c>
      <c r="D22" s="102" t="str">
        <f>Tabulka!E22</f>
        <v/>
      </c>
      <c r="E22" s="102" t="str">
        <f>Tabulka!F22</f>
        <v/>
      </c>
      <c r="F22" s="102" t="str">
        <f>Tabulka!G22</f>
        <v/>
      </c>
      <c r="G22" s="102" t="str">
        <f>Tabulka!H22</f>
        <v/>
      </c>
      <c r="H22" s="102" t="str">
        <f>Tabulka!I22</f>
        <v/>
      </c>
      <c r="I22" s="102" t="str">
        <f>Tabulka!J22</f>
        <v/>
      </c>
      <c r="J22" s="102" t="str">
        <f>Tabulka!K22</f>
        <v/>
      </c>
      <c r="K22" s="102" t="str">
        <f>Tabulka!L22</f>
        <v/>
      </c>
      <c r="L22" s="102" t="str">
        <f>Tabulka!M22</f>
        <v/>
      </c>
      <c r="M22" s="102" t="str">
        <f>Tabulka!N22</f>
        <v/>
      </c>
      <c r="N22" s="102" t="str">
        <f>Tabulka!O22</f>
        <v/>
      </c>
      <c r="O22" s="102" t="str">
        <f>Tabulka!P22</f>
        <v/>
      </c>
      <c r="P22" s="102" t="str">
        <f>Tabulka!Q22</f>
        <v/>
      </c>
      <c r="Q22" s="102" t="str">
        <f>Tabulka!R22</f>
        <v/>
      </c>
      <c r="R22" s="102" t="str">
        <f>Tabulka!S22</f>
        <v/>
      </c>
      <c r="S22" s="102" t="str">
        <f>Tabulka!T22</f>
        <v/>
      </c>
      <c r="T22" s="103" t="str">
        <f>Tabulka!U22</f>
        <v/>
      </c>
      <c r="U22" s="103" t="str">
        <f>Tabulka!V22</f>
        <v/>
      </c>
      <c r="V22" s="103" t="str">
        <f>Tabulka!W22</f>
        <v/>
      </c>
      <c r="W22" s="103" t="str">
        <f>Tabulka!X22</f>
        <v/>
      </c>
      <c r="X22" s="103" t="str">
        <f>Tabulka!Y22</f>
        <v/>
      </c>
      <c r="Y22" s="103" t="str">
        <f>Tabulka!Z22</f>
        <v/>
      </c>
      <c r="Z22" s="103" t="str">
        <f>Tabulka!AA22</f>
        <v/>
      </c>
      <c r="AA22" s="104" t="str">
        <f>Tabulka!AB22</f>
        <v/>
      </c>
      <c r="AB22" s="108">
        <f t="shared" si="2"/>
        <v>0</v>
      </c>
      <c r="AD22" s="117" t="s">
        <v>60</v>
      </c>
      <c r="AE22" s="110" t="str">
        <f t="shared" si="3"/>
        <v>Řezáč Jindřich</v>
      </c>
      <c r="AF22" s="111">
        <f>COUNT(Tabulka!D22:AB22)</f>
        <v>0</v>
      </c>
      <c r="AG22" s="50">
        <f t="shared" ref="AG22:BE22" si="21">IF(AG$5&gt;$AF$22,0,LARGE($C$22:$AA$22,AG$5))</f>
        <v>0</v>
      </c>
      <c r="AH22" s="51">
        <f t="shared" si="21"/>
        <v>0</v>
      </c>
      <c r="AI22" s="51">
        <f t="shared" si="21"/>
        <v>0</v>
      </c>
      <c r="AJ22" s="51">
        <f t="shared" si="21"/>
        <v>0</v>
      </c>
      <c r="AK22" s="51">
        <f t="shared" si="21"/>
        <v>0</v>
      </c>
      <c r="AL22" s="51">
        <f t="shared" si="21"/>
        <v>0</v>
      </c>
      <c r="AM22" s="51">
        <f t="shared" si="21"/>
        <v>0</v>
      </c>
      <c r="AN22" s="51">
        <f t="shared" si="21"/>
        <v>0</v>
      </c>
      <c r="AO22" s="51">
        <f t="shared" si="21"/>
        <v>0</v>
      </c>
      <c r="AP22" s="51">
        <f t="shared" si="21"/>
        <v>0</v>
      </c>
      <c r="AQ22" s="51">
        <f t="shared" si="21"/>
        <v>0</v>
      </c>
      <c r="AR22" s="51">
        <f t="shared" si="21"/>
        <v>0</v>
      </c>
      <c r="AS22" s="51">
        <f t="shared" si="21"/>
        <v>0</v>
      </c>
      <c r="AT22" s="51">
        <f t="shared" si="21"/>
        <v>0</v>
      </c>
      <c r="AU22" s="51">
        <f t="shared" si="21"/>
        <v>0</v>
      </c>
      <c r="AV22" s="52">
        <f t="shared" si="21"/>
        <v>0</v>
      </c>
      <c r="AW22" s="52">
        <f t="shared" si="21"/>
        <v>0</v>
      </c>
      <c r="AX22" s="52">
        <f t="shared" si="21"/>
        <v>0</v>
      </c>
      <c r="AY22" s="52">
        <f t="shared" si="21"/>
        <v>0</v>
      </c>
      <c r="AZ22" s="52">
        <f t="shared" si="21"/>
        <v>0</v>
      </c>
      <c r="BA22" s="52">
        <f t="shared" si="21"/>
        <v>0</v>
      </c>
      <c r="BB22" s="52">
        <f t="shared" si="21"/>
        <v>0</v>
      </c>
      <c r="BC22" s="52">
        <f t="shared" si="21"/>
        <v>0</v>
      </c>
      <c r="BD22" s="52">
        <f t="shared" si="21"/>
        <v>0</v>
      </c>
      <c r="BE22" s="53">
        <f t="shared" si="21"/>
        <v>0</v>
      </c>
      <c r="BF22" s="19">
        <f t="shared" si="6"/>
        <v>0</v>
      </c>
    </row>
    <row r="23" spans="1:58" ht="18.75" customHeight="1">
      <c r="A23" s="118" t="s">
        <v>62</v>
      </c>
      <c r="B23" s="107" t="str">
        <f>Tabulka!C23</f>
        <v>Černý Jakub</v>
      </c>
      <c r="C23" s="101" t="str">
        <f>Tabulka!D23</f>
        <v/>
      </c>
      <c r="D23" s="102" t="str">
        <f>Tabulka!E23</f>
        <v/>
      </c>
      <c r="E23" s="102" t="str">
        <f>Tabulka!F23</f>
        <v/>
      </c>
      <c r="F23" s="102" t="str">
        <f>Tabulka!G23</f>
        <v/>
      </c>
      <c r="G23" s="102" t="str">
        <f>Tabulka!H23</f>
        <v/>
      </c>
      <c r="H23" s="102" t="str">
        <f>Tabulka!I23</f>
        <v/>
      </c>
      <c r="I23" s="102" t="str">
        <f>Tabulka!J23</f>
        <v/>
      </c>
      <c r="J23" s="102" t="str">
        <f>Tabulka!K23</f>
        <v/>
      </c>
      <c r="K23" s="102" t="str">
        <f>Tabulka!L23</f>
        <v/>
      </c>
      <c r="L23" s="102" t="str">
        <f>Tabulka!M23</f>
        <v/>
      </c>
      <c r="M23" s="102" t="str">
        <f>Tabulka!N23</f>
        <v/>
      </c>
      <c r="N23" s="102" t="str">
        <f>Tabulka!O23</f>
        <v/>
      </c>
      <c r="O23" s="102" t="str">
        <f>Tabulka!P23</f>
        <v/>
      </c>
      <c r="P23" s="102" t="str">
        <f>Tabulka!Q23</f>
        <v/>
      </c>
      <c r="Q23" s="102" t="str">
        <f>Tabulka!R23</f>
        <v/>
      </c>
      <c r="R23" s="102" t="str">
        <f>Tabulka!S23</f>
        <v/>
      </c>
      <c r="S23" s="102" t="str">
        <f>Tabulka!T23</f>
        <v/>
      </c>
      <c r="T23" s="103" t="str">
        <f>Tabulka!U23</f>
        <v/>
      </c>
      <c r="U23" s="103" t="str">
        <f>Tabulka!V23</f>
        <v/>
      </c>
      <c r="V23" s="103" t="str">
        <f>Tabulka!W23</f>
        <v/>
      </c>
      <c r="W23" s="103" t="str">
        <f>Tabulka!X23</f>
        <v/>
      </c>
      <c r="X23" s="103" t="str">
        <f>Tabulka!Y23</f>
        <v/>
      </c>
      <c r="Y23" s="103" t="str">
        <f>Tabulka!Z23</f>
        <v/>
      </c>
      <c r="Z23" s="103" t="str">
        <f>Tabulka!AA23</f>
        <v/>
      </c>
      <c r="AA23" s="104" t="str">
        <f>Tabulka!AB23</f>
        <v/>
      </c>
      <c r="AB23" s="113">
        <f t="shared" si="2"/>
        <v>0</v>
      </c>
      <c r="AD23" s="117" t="s">
        <v>62</v>
      </c>
      <c r="AE23" s="110" t="str">
        <f t="shared" si="3"/>
        <v>Černý Jakub</v>
      </c>
      <c r="AF23" s="111">
        <f>COUNT(Tabulka!D23:AB23)</f>
        <v>0</v>
      </c>
      <c r="AG23" s="50">
        <f t="shared" ref="AG23:BE23" si="22">IF(AG$5&gt;$AF$23,0,LARGE($C$23:$AA$23,AG$5))</f>
        <v>0</v>
      </c>
      <c r="AH23" s="51">
        <f t="shared" si="22"/>
        <v>0</v>
      </c>
      <c r="AI23" s="51">
        <f t="shared" si="22"/>
        <v>0</v>
      </c>
      <c r="AJ23" s="51">
        <f t="shared" si="22"/>
        <v>0</v>
      </c>
      <c r="AK23" s="51">
        <f t="shared" si="22"/>
        <v>0</v>
      </c>
      <c r="AL23" s="51">
        <f t="shared" si="22"/>
        <v>0</v>
      </c>
      <c r="AM23" s="51">
        <f t="shared" si="22"/>
        <v>0</v>
      </c>
      <c r="AN23" s="51">
        <f t="shared" si="22"/>
        <v>0</v>
      </c>
      <c r="AO23" s="51">
        <f t="shared" si="22"/>
        <v>0</v>
      </c>
      <c r="AP23" s="51">
        <f t="shared" si="22"/>
        <v>0</v>
      </c>
      <c r="AQ23" s="51">
        <f t="shared" si="22"/>
        <v>0</v>
      </c>
      <c r="AR23" s="51">
        <f t="shared" si="22"/>
        <v>0</v>
      </c>
      <c r="AS23" s="51">
        <f t="shared" si="22"/>
        <v>0</v>
      </c>
      <c r="AT23" s="51">
        <f t="shared" si="22"/>
        <v>0</v>
      </c>
      <c r="AU23" s="51">
        <f t="shared" si="22"/>
        <v>0</v>
      </c>
      <c r="AV23" s="52">
        <f t="shared" si="22"/>
        <v>0</v>
      </c>
      <c r="AW23" s="52">
        <f t="shared" si="22"/>
        <v>0</v>
      </c>
      <c r="AX23" s="52">
        <f t="shared" si="22"/>
        <v>0</v>
      </c>
      <c r="AY23" s="52">
        <f t="shared" si="22"/>
        <v>0</v>
      </c>
      <c r="AZ23" s="52">
        <f t="shared" si="22"/>
        <v>0</v>
      </c>
      <c r="BA23" s="52">
        <f t="shared" si="22"/>
        <v>0</v>
      </c>
      <c r="BB23" s="52">
        <f t="shared" si="22"/>
        <v>0</v>
      </c>
      <c r="BC23" s="52">
        <f t="shared" si="22"/>
        <v>0</v>
      </c>
      <c r="BD23" s="52">
        <f t="shared" si="22"/>
        <v>0</v>
      </c>
      <c r="BE23" s="53">
        <f t="shared" si="22"/>
        <v>0</v>
      </c>
      <c r="BF23" s="19">
        <f t="shared" si="6"/>
        <v>0</v>
      </c>
    </row>
    <row r="24" spans="1:58" ht="18.75" customHeight="1">
      <c r="A24" s="118" t="s">
        <v>63</v>
      </c>
      <c r="B24" s="107" t="str">
        <f>Tabulka!C24</f>
        <v>Kořínek Jáchym</v>
      </c>
      <c r="C24" s="101" t="str">
        <f>Tabulka!D24</f>
        <v/>
      </c>
      <c r="D24" s="102" t="str">
        <f>Tabulka!E24</f>
        <v/>
      </c>
      <c r="E24" s="102" t="str">
        <f>Tabulka!F24</f>
        <v/>
      </c>
      <c r="F24" s="102" t="str">
        <f>Tabulka!G24</f>
        <v/>
      </c>
      <c r="G24" s="102" t="str">
        <f>Tabulka!H24</f>
        <v/>
      </c>
      <c r="H24" s="102" t="str">
        <f>Tabulka!I24</f>
        <v/>
      </c>
      <c r="I24" s="102" t="str">
        <f>Tabulka!J24</f>
        <v/>
      </c>
      <c r="J24" s="102">
        <f>Tabulka!K24</f>
        <v>6</v>
      </c>
      <c r="K24" s="102" t="str">
        <f>Tabulka!L24</f>
        <v/>
      </c>
      <c r="L24" s="102" t="str">
        <f>Tabulka!M24</f>
        <v/>
      </c>
      <c r="M24" s="102" t="str">
        <f>Tabulka!N24</f>
        <v/>
      </c>
      <c r="N24" s="102" t="str">
        <f>Tabulka!O24</f>
        <v/>
      </c>
      <c r="O24" s="102" t="str">
        <f>Tabulka!P24</f>
        <v/>
      </c>
      <c r="P24" s="102" t="str">
        <f>Tabulka!Q24</f>
        <v/>
      </c>
      <c r="Q24" s="102" t="str">
        <f>Tabulka!R24</f>
        <v/>
      </c>
      <c r="R24" s="102" t="str">
        <f>Tabulka!S24</f>
        <v/>
      </c>
      <c r="S24" s="102" t="str">
        <f>Tabulka!T24</f>
        <v/>
      </c>
      <c r="T24" s="103" t="str">
        <f>Tabulka!U24</f>
        <v/>
      </c>
      <c r="U24" s="103" t="str">
        <f>Tabulka!V24</f>
        <v/>
      </c>
      <c r="V24" s="103" t="str">
        <f>Tabulka!W24</f>
        <v/>
      </c>
      <c r="W24" s="103" t="str">
        <f>Tabulka!X24</f>
        <v/>
      </c>
      <c r="X24" s="103" t="str">
        <f>Tabulka!Y24</f>
        <v/>
      </c>
      <c r="Y24" s="103" t="str">
        <f>Tabulka!Z24</f>
        <v/>
      </c>
      <c r="Z24" s="103" t="str">
        <f>Tabulka!AA24</f>
        <v/>
      </c>
      <c r="AA24" s="104" t="str">
        <f>Tabulka!AB24</f>
        <v/>
      </c>
      <c r="AB24" s="113">
        <f t="shared" si="2"/>
        <v>6</v>
      </c>
      <c r="AD24" s="117" t="s">
        <v>63</v>
      </c>
      <c r="AE24" s="110" t="str">
        <f t="shared" si="3"/>
        <v>Kořínek Jáchym</v>
      </c>
      <c r="AF24" s="111">
        <f>COUNT(Tabulka!D24:AB24)</f>
        <v>1</v>
      </c>
      <c r="AG24" s="50">
        <f t="shared" ref="AG24:BE24" si="23">IF(AG$5&gt;$AF$24,0,LARGE($C$24:$AA$24,AG$5))</f>
        <v>6</v>
      </c>
      <c r="AH24" s="51">
        <f t="shared" si="23"/>
        <v>0</v>
      </c>
      <c r="AI24" s="51">
        <f t="shared" si="23"/>
        <v>0</v>
      </c>
      <c r="AJ24" s="51">
        <f t="shared" si="23"/>
        <v>0</v>
      </c>
      <c r="AK24" s="51">
        <f t="shared" si="23"/>
        <v>0</v>
      </c>
      <c r="AL24" s="51">
        <f t="shared" si="23"/>
        <v>0</v>
      </c>
      <c r="AM24" s="51">
        <f t="shared" si="23"/>
        <v>0</v>
      </c>
      <c r="AN24" s="51">
        <f t="shared" si="23"/>
        <v>0</v>
      </c>
      <c r="AO24" s="51">
        <f t="shared" si="23"/>
        <v>0</v>
      </c>
      <c r="AP24" s="51">
        <f t="shared" si="23"/>
        <v>0</v>
      </c>
      <c r="AQ24" s="51">
        <f t="shared" si="23"/>
        <v>0</v>
      </c>
      <c r="AR24" s="51">
        <f t="shared" si="23"/>
        <v>0</v>
      </c>
      <c r="AS24" s="51">
        <f t="shared" si="23"/>
        <v>0</v>
      </c>
      <c r="AT24" s="51">
        <f t="shared" si="23"/>
        <v>0</v>
      </c>
      <c r="AU24" s="51">
        <f t="shared" si="23"/>
        <v>0</v>
      </c>
      <c r="AV24" s="52">
        <f t="shared" si="23"/>
        <v>0</v>
      </c>
      <c r="AW24" s="52">
        <f t="shared" si="23"/>
        <v>0</v>
      </c>
      <c r="AX24" s="52">
        <f t="shared" si="23"/>
        <v>0</v>
      </c>
      <c r="AY24" s="52">
        <f t="shared" si="23"/>
        <v>0</v>
      </c>
      <c r="AZ24" s="52">
        <f t="shared" si="23"/>
        <v>0</v>
      </c>
      <c r="BA24" s="52">
        <f t="shared" si="23"/>
        <v>0</v>
      </c>
      <c r="BB24" s="52">
        <f t="shared" si="23"/>
        <v>0</v>
      </c>
      <c r="BC24" s="52">
        <f t="shared" si="23"/>
        <v>0</v>
      </c>
      <c r="BD24" s="52">
        <f t="shared" si="23"/>
        <v>0</v>
      </c>
      <c r="BE24" s="53">
        <f t="shared" si="23"/>
        <v>0</v>
      </c>
      <c r="BF24" s="19">
        <f t="shared" si="6"/>
        <v>6</v>
      </c>
    </row>
    <row r="25" spans="1:58" ht="18.75" customHeight="1">
      <c r="A25" s="118" t="s">
        <v>65</v>
      </c>
      <c r="B25" s="107" t="str">
        <f>Tabulka!C25</f>
        <v>Skopec Luboš</v>
      </c>
      <c r="C25" s="101" t="str">
        <f>Tabulka!D25</f>
        <v/>
      </c>
      <c r="D25" s="102" t="str">
        <f>Tabulka!E25</f>
        <v/>
      </c>
      <c r="E25" s="102" t="str">
        <f>Tabulka!F25</f>
        <v/>
      </c>
      <c r="F25" s="102" t="str">
        <f>Tabulka!G25</f>
        <v/>
      </c>
      <c r="G25" s="102" t="str">
        <f>Tabulka!H25</f>
        <v/>
      </c>
      <c r="H25" s="102" t="str">
        <f>Tabulka!I25</f>
        <v/>
      </c>
      <c r="I25" s="102" t="str">
        <f>Tabulka!J25</f>
        <v/>
      </c>
      <c r="J25" s="102" t="str">
        <f>Tabulka!K25</f>
        <v/>
      </c>
      <c r="K25" s="102" t="str">
        <f>Tabulka!L25</f>
        <v/>
      </c>
      <c r="L25" s="102" t="str">
        <f>Tabulka!M25</f>
        <v/>
      </c>
      <c r="M25" s="102" t="str">
        <f>Tabulka!N25</f>
        <v/>
      </c>
      <c r="N25" s="102" t="str">
        <f>Tabulka!O25</f>
        <v/>
      </c>
      <c r="O25" s="102" t="str">
        <f>Tabulka!P25</f>
        <v/>
      </c>
      <c r="P25" s="102" t="str">
        <f>Tabulka!Q25</f>
        <v/>
      </c>
      <c r="Q25" s="102" t="str">
        <f>Tabulka!R25</f>
        <v/>
      </c>
      <c r="R25" s="102" t="str">
        <f>Tabulka!S25</f>
        <v/>
      </c>
      <c r="S25" s="102" t="str">
        <f>Tabulka!T25</f>
        <v/>
      </c>
      <c r="T25" s="103" t="str">
        <f>Tabulka!U25</f>
        <v/>
      </c>
      <c r="U25" s="103" t="str">
        <f>Tabulka!V25</f>
        <v/>
      </c>
      <c r="V25" s="103" t="str">
        <f>Tabulka!W25</f>
        <v/>
      </c>
      <c r="W25" s="103" t="str">
        <f>Tabulka!X25</f>
        <v/>
      </c>
      <c r="X25" s="103" t="str">
        <f>Tabulka!Y25</f>
        <v/>
      </c>
      <c r="Y25" s="103" t="str">
        <f>Tabulka!Z25</f>
        <v/>
      </c>
      <c r="Z25" s="103" t="str">
        <f>Tabulka!AA25</f>
        <v/>
      </c>
      <c r="AA25" s="104" t="str">
        <f>Tabulka!AB25</f>
        <v/>
      </c>
      <c r="AB25" s="108">
        <f t="shared" si="2"/>
        <v>0</v>
      </c>
      <c r="AD25" s="117" t="s">
        <v>65</v>
      </c>
      <c r="AE25" s="110" t="str">
        <f t="shared" si="3"/>
        <v>Skopec Luboš</v>
      </c>
      <c r="AF25" s="111">
        <f>COUNT(Tabulka!D25:AB25)</f>
        <v>0</v>
      </c>
      <c r="AG25" s="50">
        <f t="shared" ref="AG25:BE25" si="24">IF(AG$5&gt;$AF$25,0,LARGE($C$25:$AA$25,AG$5))</f>
        <v>0</v>
      </c>
      <c r="AH25" s="51">
        <f t="shared" si="24"/>
        <v>0</v>
      </c>
      <c r="AI25" s="51">
        <f t="shared" si="24"/>
        <v>0</v>
      </c>
      <c r="AJ25" s="51">
        <f t="shared" si="24"/>
        <v>0</v>
      </c>
      <c r="AK25" s="51">
        <f t="shared" si="24"/>
        <v>0</v>
      </c>
      <c r="AL25" s="51">
        <f t="shared" si="24"/>
        <v>0</v>
      </c>
      <c r="AM25" s="51">
        <f t="shared" si="24"/>
        <v>0</v>
      </c>
      <c r="AN25" s="51">
        <f t="shared" si="24"/>
        <v>0</v>
      </c>
      <c r="AO25" s="51">
        <f t="shared" si="24"/>
        <v>0</v>
      </c>
      <c r="AP25" s="51">
        <f t="shared" si="24"/>
        <v>0</v>
      </c>
      <c r="AQ25" s="51">
        <f t="shared" si="24"/>
        <v>0</v>
      </c>
      <c r="AR25" s="51">
        <f t="shared" si="24"/>
        <v>0</v>
      </c>
      <c r="AS25" s="51">
        <f t="shared" si="24"/>
        <v>0</v>
      </c>
      <c r="AT25" s="51">
        <f t="shared" si="24"/>
        <v>0</v>
      </c>
      <c r="AU25" s="51">
        <f t="shared" si="24"/>
        <v>0</v>
      </c>
      <c r="AV25" s="52">
        <f t="shared" si="24"/>
        <v>0</v>
      </c>
      <c r="AW25" s="52">
        <f t="shared" si="24"/>
        <v>0</v>
      </c>
      <c r="AX25" s="52">
        <f t="shared" si="24"/>
        <v>0</v>
      </c>
      <c r="AY25" s="52">
        <f t="shared" si="24"/>
        <v>0</v>
      </c>
      <c r="AZ25" s="52">
        <f t="shared" si="24"/>
        <v>0</v>
      </c>
      <c r="BA25" s="52">
        <f t="shared" si="24"/>
        <v>0</v>
      </c>
      <c r="BB25" s="52">
        <f t="shared" si="24"/>
        <v>0</v>
      </c>
      <c r="BC25" s="52">
        <f t="shared" si="24"/>
        <v>0</v>
      </c>
      <c r="BD25" s="52">
        <f t="shared" si="24"/>
        <v>0</v>
      </c>
      <c r="BE25" s="53">
        <f t="shared" si="24"/>
        <v>0</v>
      </c>
      <c r="BF25" s="19">
        <f t="shared" si="6"/>
        <v>0</v>
      </c>
    </row>
    <row r="26" spans="1:58" ht="18.75" customHeight="1">
      <c r="A26" s="118" t="s">
        <v>67</v>
      </c>
      <c r="B26" s="107" t="str">
        <f>Tabulka!C26</f>
        <v>Šoltys Roman</v>
      </c>
      <c r="C26" s="101" t="str">
        <f>Tabulka!D26</f>
        <v/>
      </c>
      <c r="D26" s="102" t="str">
        <f>Tabulka!E26</f>
        <v/>
      </c>
      <c r="E26" s="102" t="str">
        <f>Tabulka!F26</f>
        <v/>
      </c>
      <c r="F26" s="102" t="str">
        <f>Tabulka!G26</f>
        <v/>
      </c>
      <c r="G26" s="102" t="str">
        <f>Tabulka!H26</f>
        <v/>
      </c>
      <c r="H26" s="102" t="str">
        <f>Tabulka!I26</f>
        <v/>
      </c>
      <c r="I26" s="102" t="str">
        <f>Tabulka!J26</f>
        <v/>
      </c>
      <c r="J26" s="102" t="str">
        <f>Tabulka!K26</f>
        <v/>
      </c>
      <c r="K26" s="102" t="str">
        <f>Tabulka!L26</f>
        <v/>
      </c>
      <c r="L26" s="102" t="str">
        <f>Tabulka!M26</f>
        <v/>
      </c>
      <c r="M26" s="102" t="str">
        <f>Tabulka!N26</f>
        <v/>
      </c>
      <c r="N26" s="102" t="str">
        <f>Tabulka!O26</f>
        <v/>
      </c>
      <c r="O26" s="102" t="str">
        <f>Tabulka!P26</f>
        <v/>
      </c>
      <c r="P26" s="102" t="str">
        <f>Tabulka!Q26</f>
        <v/>
      </c>
      <c r="Q26" s="102" t="str">
        <f>Tabulka!R26</f>
        <v/>
      </c>
      <c r="R26" s="102" t="str">
        <f>Tabulka!S26</f>
        <v/>
      </c>
      <c r="S26" s="102" t="str">
        <f>Tabulka!T26</f>
        <v/>
      </c>
      <c r="T26" s="103" t="str">
        <f>Tabulka!U26</f>
        <v/>
      </c>
      <c r="U26" s="103" t="str">
        <f>Tabulka!V26</f>
        <v/>
      </c>
      <c r="V26" s="103" t="str">
        <f>Tabulka!W26</f>
        <v/>
      </c>
      <c r="W26" s="103" t="str">
        <f>Tabulka!X26</f>
        <v/>
      </c>
      <c r="X26" s="103" t="str">
        <f>Tabulka!Y26</f>
        <v/>
      </c>
      <c r="Y26" s="103" t="str">
        <f>Tabulka!Z26</f>
        <v/>
      </c>
      <c r="Z26" s="103" t="str">
        <f>Tabulka!AA26</f>
        <v/>
      </c>
      <c r="AA26" s="104" t="str">
        <f>Tabulka!AB26</f>
        <v/>
      </c>
      <c r="AB26" s="108">
        <f t="shared" si="2"/>
        <v>0</v>
      </c>
      <c r="AD26" s="117" t="s">
        <v>67</v>
      </c>
      <c r="AE26" s="110" t="str">
        <f t="shared" si="3"/>
        <v>Šoltys Roman</v>
      </c>
      <c r="AF26" s="111">
        <f>COUNT(Tabulka!D26:AB26)</f>
        <v>0</v>
      </c>
      <c r="AG26" s="50">
        <f t="shared" ref="AG26:BE26" si="25">IF(AG$5&gt;$AF$26,0,LARGE($C$26:$AA$26,AG$5))</f>
        <v>0</v>
      </c>
      <c r="AH26" s="51">
        <f t="shared" si="25"/>
        <v>0</v>
      </c>
      <c r="AI26" s="51">
        <f t="shared" si="25"/>
        <v>0</v>
      </c>
      <c r="AJ26" s="51">
        <f t="shared" si="25"/>
        <v>0</v>
      </c>
      <c r="AK26" s="51">
        <f t="shared" si="25"/>
        <v>0</v>
      </c>
      <c r="AL26" s="51">
        <f t="shared" si="25"/>
        <v>0</v>
      </c>
      <c r="AM26" s="51">
        <f t="shared" si="25"/>
        <v>0</v>
      </c>
      <c r="AN26" s="51">
        <f t="shared" si="25"/>
        <v>0</v>
      </c>
      <c r="AO26" s="51">
        <f t="shared" si="25"/>
        <v>0</v>
      </c>
      <c r="AP26" s="51">
        <f t="shared" si="25"/>
        <v>0</v>
      </c>
      <c r="AQ26" s="51">
        <f t="shared" si="25"/>
        <v>0</v>
      </c>
      <c r="AR26" s="51">
        <f t="shared" si="25"/>
        <v>0</v>
      </c>
      <c r="AS26" s="51">
        <f t="shared" si="25"/>
        <v>0</v>
      </c>
      <c r="AT26" s="51">
        <f t="shared" si="25"/>
        <v>0</v>
      </c>
      <c r="AU26" s="51">
        <f t="shared" si="25"/>
        <v>0</v>
      </c>
      <c r="AV26" s="52">
        <f t="shared" si="25"/>
        <v>0</v>
      </c>
      <c r="AW26" s="52">
        <f t="shared" si="25"/>
        <v>0</v>
      </c>
      <c r="AX26" s="52">
        <f t="shared" si="25"/>
        <v>0</v>
      </c>
      <c r="AY26" s="52">
        <f t="shared" si="25"/>
        <v>0</v>
      </c>
      <c r="AZ26" s="52">
        <f t="shared" si="25"/>
        <v>0</v>
      </c>
      <c r="BA26" s="52">
        <f t="shared" si="25"/>
        <v>0</v>
      </c>
      <c r="BB26" s="52">
        <f t="shared" si="25"/>
        <v>0</v>
      </c>
      <c r="BC26" s="52">
        <f t="shared" si="25"/>
        <v>0</v>
      </c>
      <c r="BD26" s="52">
        <f t="shared" si="25"/>
        <v>0</v>
      </c>
      <c r="BE26" s="53">
        <f t="shared" si="25"/>
        <v>0</v>
      </c>
      <c r="BF26" s="19">
        <f t="shared" si="6"/>
        <v>0</v>
      </c>
    </row>
    <row r="27" spans="1:58" ht="18.75" customHeight="1">
      <c r="A27" s="118" t="s">
        <v>68</v>
      </c>
      <c r="B27" s="107" t="str">
        <f>Tabulka!C27</f>
        <v>Heřmanský Milan</v>
      </c>
      <c r="C27" s="101" t="str">
        <f>Tabulka!D27</f>
        <v/>
      </c>
      <c r="D27" s="102" t="str">
        <f>Tabulka!E27</f>
        <v/>
      </c>
      <c r="E27" s="102" t="str">
        <f>Tabulka!F27</f>
        <v/>
      </c>
      <c r="F27" s="102" t="str">
        <f>Tabulka!G27</f>
        <v/>
      </c>
      <c r="G27" s="102" t="str">
        <f>Tabulka!H27</f>
        <v/>
      </c>
      <c r="H27" s="102" t="str">
        <f>Tabulka!I27</f>
        <v/>
      </c>
      <c r="I27" s="102" t="str">
        <f>Tabulka!J27</f>
        <v/>
      </c>
      <c r="J27" s="102" t="str">
        <f>Tabulka!K27</f>
        <v/>
      </c>
      <c r="K27" s="102" t="str">
        <f>Tabulka!L27</f>
        <v/>
      </c>
      <c r="L27" s="102" t="str">
        <f>Tabulka!M27</f>
        <v/>
      </c>
      <c r="M27" s="102" t="str">
        <f>Tabulka!N27</f>
        <v/>
      </c>
      <c r="N27" s="102" t="str">
        <f>Tabulka!O27</f>
        <v/>
      </c>
      <c r="O27" s="102" t="str">
        <f>Tabulka!P27</f>
        <v/>
      </c>
      <c r="P27" s="102" t="str">
        <f>Tabulka!Q27</f>
        <v/>
      </c>
      <c r="Q27" s="102" t="str">
        <f>Tabulka!R27</f>
        <v/>
      </c>
      <c r="R27" s="102" t="str">
        <f>Tabulka!S27</f>
        <v/>
      </c>
      <c r="S27" s="102" t="str">
        <f>Tabulka!T27</f>
        <v/>
      </c>
      <c r="T27" s="103" t="str">
        <f>Tabulka!U27</f>
        <v/>
      </c>
      <c r="U27" s="103" t="str">
        <f>Tabulka!V27</f>
        <v/>
      </c>
      <c r="V27" s="103" t="str">
        <f>Tabulka!W27</f>
        <v/>
      </c>
      <c r="W27" s="103" t="str">
        <f>Tabulka!X27</f>
        <v/>
      </c>
      <c r="X27" s="103" t="str">
        <f>Tabulka!Y27</f>
        <v/>
      </c>
      <c r="Y27" s="103" t="str">
        <f>Tabulka!Z27</f>
        <v/>
      </c>
      <c r="Z27" s="103" t="str">
        <f>Tabulka!AA27</f>
        <v/>
      </c>
      <c r="AA27" s="104" t="str">
        <f>Tabulka!AB27</f>
        <v/>
      </c>
      <c r="AB27" s="113">
        <f t="shared" si="2"/>
        <v>0</v>
      </c>
      <c r="AD27" s="117" t="s">
        <v>68</v>
      </c>
      <c r="AE27" s="110" t="str">
        <f t="shared" si="3"/>
        <v>Heřmanský Milan</v>
      </c>
      <c r="AF27" s="111">
        <f>COUNT(Tabulka!D27:AB27)</f>
        <v>0</v>
      </c>
      <c r="AG27" s="50">
        <f t="shared" ref="AG27:BE27" si="26">IF(AG$5&gt;$AF$27,0,LARGE($C$27:$AA$27,AG$5))</f>
        <v>0</v>
      </c>
      <c r="AH27" s="51">
        <f t="shared" si="26"/>
        <v>0</v>
      </c>
      <c r="AI27" s="51">
        <f t="shared" si="26"/>
        <v>0</v>
      </c>
      <c r="AJ27" s="51">
        <f t="shared" si="26"/>
        <v>0</v>
      </c>
      <c r="AK27" s="51">
        <f t="shared" si="26"/>
        <v>0</v>
      </c>
      <c r="AL27" s="51">
        <f t="shared" si="26"/>
        <v>0</v>
      </c>
      <c r="AM27" s="51">
        <f t="shared" si="26"/>
        <v>0</v>
      </c>
      <c r="AN27" s="51">
        <f t="shared" si="26"/>
        <v>0</v>
      </c>
      <c r="AO27" s="51">
        <f t="shared" si="26"/>
        <v>0</v>
      </c>
      <c r="AP27" s="51">
        <f t="shared" si="26"/>
        <v>0</v>
      </c>
      <c r="AQ27" s="51">
        <f t="shared" si="26"/>
        <v>0</v>
      </c>
      <c r="AR27" s="51">
        <f t="shared" si="26"/>
        <v>0</v>
      </c>
      <c r="AS27" s="51">
        <f t="shared" si="26"/>
        <v>0</v>
      </c>
      <c r="AT27" s="51">
        <f t="shared" si="26"/>
        <v>0</v>
      </c>
      <c r="AU27" s="51">
        <f t="shared" si="26"/>
        <v>0</v>
      </c>
      <c r="AV27" s="52">
        <f t="shared" si="26"/>
        <v>0</v>
      </c>
      <c r="AW27" s="52">
        <f t="shared" si="26"/>
        <v>0</v>
      </c>
      <c r="AX27" s="52">
        <f t="shared" si="26"/>
        <v>0</v>
      </c>
      <c r="AY27" s="52">
        <f t="shared" si="26"/>
        <v>0</v>
      </c>
      <c r="AZ27" s="52">
        <f t="shared" si="26"/>
        <v>0</v>
      </c>
      <c r="BA27" s="52">
        <f t="shared" si="26"/>
        <v>0</v>
      </c>
      <c r="BB27" s="52">
        <f t="shared" si="26"/>
        <v>0</v>
      </c>
      <c r="BC27" s="52">
        <f t="shared" si="26"/>
        <v>0</v>
      </c>
      <c r="BD27" s="52">
        <f t="shared" si="26"/>
        <v>0</v>
      </c>
      <c r="BE27" s="53">
        <f t="shared" si="26"/>
        <v>0</v>
      </c>
      <c r="BF27" s="19">
        <f t="shared" si="6"/>
        <v>0</v>
      </c>
    </row>
    <row r="28" spans="1:58" ht="18.75" customHeight="1">
      <c r="A28" s="118" t="s">
        <v>69</v>
      </c>
      <c r="B28" s="107" t="str">
        <f>Tabulka!C28</f>
        <v>Niko Viliam</v>
      </c>
      <c r="C28" s="101" t="str">
        <f>Tabulka!D28</f>
        <v/>
      </c>
      <c r="D28" s="102" t="str">
        <f>Tabulka!E28</f>
        <v/>
      </c>
      <c r="E28" s="102" t="str">
        <f>Tabulka!F28</f>
        <v/>
      </c>
      <c r="F28" s="102" t="str">
        <f>Tabulka!G28</f>
        <v/>
      </c>
      <c r="G28" s="102" t="str">
        <f>Tabulka!H28</f>
        <v/>
      </c>
      <c r="H28" s="102" t="str">
        <f>Tabulka!I28</f>
        <v/>
      </c>
      <c r="I28" s="102" t="str">
        <f>Tabulka!J28</f>
        <v/>
      </c>
      <c r="J28" s="102" t="str">
        <f>Tabulka!K28</f>
        <v/>
      </c>
      <c r="K28" s="102" t="str">
        <f>Tabulka!L28</f>
        <v/>
      </c>
      <c r="L28" s="102" t="str">
        <f>Tabulka!M28</f>
        <v/>
      </c>
      <c r="M28" s="102" t="str">
        <f>Tabulka!N28</f>
        <v/>
      </c>
      <c r="N28" s="102" t="str">
        <f>Tabulka!O28</f>
        <v/>
      </c>
      <c r="O28" s="102" t="str">
        <f>Tabulka!P28</f>
        <v/>
      </c>
      <c r="P28" s="102" t="str">
        <f>Tabulka!Q28</f>
        <v/>
      </c>
      <c r="Q28" s="102" t="str">
        <f>Tabulka!R28</f>
        <v/>
      </c>
      <c r="R28" s="102" t="str">
        <f>Tabulka!S28</f>
        <v/>
      </c>
      <c r="S28" s="102" t="str">
        <f>Tabulka!T28</f>
        <v/>
      </c>
      <c r="T28" s="103" t="str">
        <f>Tabulka!U28</f>
        <v/>
      </c>
      <c r="U28" s="103" t="str">
        <f>Tabulka!V28</f>
        <v/>
      </c>
      <c r="V28" s="103" t="str">
        <f>Tabulka!W28</f>
        <v/>
      </c>
      <c r="W28" s="103" t="str">
        <f>Tabulka!X28</f>
        <v/>
      </c>
      <c r="X28" s="103" t="str">
        <f>Tabulka!Y28</f>
        <v/>
      </c>
      <c r="Y28" s="103" t="str">
        <f>Tabulka!Z28</f>
        <v/>
      </c>
      <c r="Z28" s="103" t="str">
        <f>Tabulka!AA28</f>
        <v/>
      </c>
      <c r="AA28" s="104" t="str">
        <f>Tabulka!AB28</f>
        <v/>
      </c>
      <c r="AB28" s="108">
        <f t="shared" si="2"/>
        <v>0</v>
      </c>
      <c r="AD28" s="117" t="s">
        <v>69</v>
      </c>
      <c r="AE28" s="110" t="str">
        <f t="shared" si="3"/>
        <v>Niko Viliam</v>
      </c>
      <c r="AF28" s="111">
        <f>COUNT(Tabulka!D28:AB28)</f>
        <v>0</v>
      </c>
      <c r="AG28" s="50">
        <f t="shared" ref="AG28:BE28" si="27">IF(AG$5&gt;$AF$28,0,LARGE($C$28:$AA$28,AG$5))</f>
        <v>0</v>
      </c>
      <c r="AH28" s="51">
        <f t="shared" si="27"/>
        <v>0</v>
      </c>
      <c r="AI28" s="51">
        <f t="shared" si="27"/>
        <v>0</v>
      </c>
      <c r="AJ28" s="51">
        <f t="shared" si="27"/>
        <v>0</v>
      </c>
      <c r="AK28" s="51">
        <f t="shared" si="27"/>
        <v>0</v>
      </c>
      <c r="AL28" s="51">
        <f t="shared" si="27"/>
        <v>0</v>
      </c>
      <c r="AM28" s="51">
        <f t="shared" si="27"/>
        <v>0</v>
      </c>
      <c r="AN28" s="51">
        <f t="shared" si="27"/>
        <v>0</v>
      </c>
      <c r="AO28" s="51">
        <f t="shared" si="27"/>
        <v>0</v>
      </c>
      <c r="AP28" s="51">
        <f t="shared" si="27"/>
        <v>0</v>
      </c>
      <c r="AQ28" s="51">
        <f t="shared" si="27"/>
        <v>0</v>
      </c>
      <c r="AR28" s="51">
        <f t="shared" si="27"/>
        <v>0</v>
      </c>
      <c r="AS28" s="51">
        <f t="shared" si="27"/>
        <v>0</v>
      </c>
      <c r="AT28" s="51">
        <f t="shared" si="27"/>
        <v>0</v>
      </c>
      <c r="AU28" s="51">
        <f t="shared" si="27"/>
        <v>0</v>
      </c>
      <c r="AV28" s="52">
        <f t="shared" si="27"/>
        <v>0</v>
      </c>
      <c r="AW28" s="52">
        <f t="shared" si="27"/>
        <v>0</v>
      </c>
      <c r="AX28" s="52">
        <f t="shared" si="27"/>
        <v>0</v>
      </c>
      <c r="AY28" s="52">
        <f t="shared" si="27"/>
        <v>0</v>
      </c>
      <c r="AZ28" s="52">
        <f t="shared" si="27"/>
        <v>0</v>
      </c>
      <c r="BA28" s="52">
        <f t="shared" si="27"/>
        <v>0</v>
      </c>
      <c r="BB28" s="52">
        <f t="shared" si="27"/>
        <v>0</v>
      </c>
      <c r="BC28" s="52">
        <f t="shared" si="27"/>
        <v>0</v>
      </c>
      <c r="BD28" s="52">
        <f t="shared" si="27"/>
        <v>0</v>
      </c>
      <c r="BE28" s="53">
        <f t="shared" si="27"/>
        <v>0</v>
      </c>
      <c r="BF28" s="19">
        <f t="shared" si="6"/>
        <v>0</v>
      </c>
    </row>
    <row r="29" spans="1:58" ht="18.75" customHeight="1">
      <c r="A29" s="118" t="s">
        <v>71</v>
      </c>
      <c r="B29" s="107" t="str">
        <f>Tabulka!C29</f>
        <v>Živný Karel</v>
      </c>
      <c r="C29" s="101" t="str">
        <f>Tabulka!D29</f>
        <v/>
      </c>
      <c r="D29" s="102" t="str">
        <f>Tabulka!E29</f>
        <v/>
      </c>
      <c r="E29" s="102" t="str">
        <f>Tabulka!F29</f>
        <v/>
      </c>
      <c r="F29" s="102" t="str">
        <f>Tabulka!G29</f>
        <v/>
      </c>
      <c r="G29" s="102" t="str">
        <f>Tabulka!H29</f>
        <v/>
      </c>
      <c r="H29" s="102" t="str">
        <f>Tabulka!I29</f>
        <v/>
      </c>
      <c r="I29" s="102" t="str">
        <f>Tabulka!J29</f>
        <v/>
      </c>
      <c r="J29" s="102" t="str">
        <f>Tabulka!K29</f>
        <v/>
      </c>
      <c r="K29" s="102" t="str">
        <f>Tabulka!L29</f>
        <v/>
      </c>
      <c r="L29" s="102" t="str">
        <f>Tabulka!M29</f>
        <v/>
      </c>
      <c r="M29" s="102" t="str">
        <f>Tabulka!N29</f>
        <v/>
      </c>
      <c r="N29" s="102" t="str">
        <f>Tabulka!O29</f>
        <v/>
      </c>
      <c r="O29" s="102" t="str">
        <f>Tabulka!P29</f>
        <v/>
      </c>
      <c r="P29" s="102" t="str">
        <f>Tabulka!Q29</f>
        <v/>
      </c>
      <c r="Q29" s="102" t="str">
        <f>Tabulka!R29</f>
        <v/>
      </c>
      <c r="R29" s="102" t="str">
        <f>Tabulka!S29</f>
        <v/>
      </c>
      <c r="S29" s="102" t="str">
        <f>Tabulka!T29</f>
        <v/>
      </c>
      <c r="T29" s="103" t="str">
        <f>Tabulka!U29</f>
        <v/>
      </c>
      <c r="U29" s="103" t="str">
        <f>Tabulka!V29</f>
        <v/>
      </c>
      <c r="V29" s="103" t="str">
        <f>Tabulka!W29</f>
        <v/>
      </c>
      <c r="W29" s="103" t="str">
        <f>Tabulka!X29</f>
        <v/>
      </c>
      <c r="X29" s="103" t="str">
        <f>Tabulka!Y29</f>
        <v/>
      </c>
      <c r="Y29" s="103" t="str">
        <f>Tabulka!Z29</f>
        <v/>
      </c>
      <c r="Z29" s="103" t="str">
        <f>Tabulka!AA29</f>
        <v/>
      </c>
      <c r="AA29" s="104" t="str">
        <f>Tabulka!AB29</f>
        <v/>
      </c>
      <c r="AB29" s="108">
        <f t="shared" si="2"/>
        <v>0</v>
      </c>
      <c r="AD29" s="117" t="s">
        <v>71</v>
      </c>
      <c r="AE29" s="110" t="str">
        <f t="shared" si="3"/>
        <v>Živný Karel</v>
      </c>
      <c r="AF29" s="111">
        <f>COUNT(Tabulka!D29:AB29)</f>
        <v>0</v>
      </c>
      <c r="AG29" s="50">
        <f t="shared" ref="AG29:BE29" si="28">IF(AG$5&gt;$AF$29,0,LARGE($C$29:$AA$29,AG$5))</f>
        <v>0</v>
      </c>
      <c r="AH29" s="51">
        <f t="shared" si="28"/>
        <v>0</v>
      </c>
      <c r="AI29" s="51">
        <f t="shared" si="28"/>
        <v>0</v>
      </c>
      <c r="AJ29" s="51">
        <f t="shared" si="28"/>
        <v>0</v>
      </c>
      <c r="AK29" s="51">
        <f t="shared" si="28"/>
        <v>0</v>
      </c>
      <c r="AL29" s="51">
        <f t="shared" si="28"/>
        <v>0</v>
      </c>
      <c r="AM29" s="51">
        <f t="shared" si="28"/>
        <v>0</v>
      </c>
      <c r="AN29" s="51">
        <f t="shared" si="28"/>
        <v>0</v>
      </c>
      <c r="AO29" s="51">
        <f t="shared" si="28"/>
        <v>0</v>
      </c>
      <c r="AP29" s="51">
        <f t="shared" si="28"/>
        <v>0</v>
      </c>
      <c r="AQ29" s="51">
        <f t="shared" si="28"/>
        <v>0</v>
      </c>
      <c r="AR29" s="51">
        <f t="shared" si="28"/>
        <v>0</v>
      </c>
      <c r="AS29" s="51">
        <f t="shared" si="28"/>
        <v>0</v>
      </c>
      <c r="AT29" s="51">
        <f t="shared" si="28"/>
        <v>0</v>
      </c>
      <c r="AU29" s="51">
        <f t="shared" si="28"/>
        <v>0</v>
      </c>
      <c r="AV29" s="52">
        <f t="shared" si="28"/>
        <v>0</v>
      </c>
      <c r="AW29" s="52">
        <f t="shared" si="28"/>
        <v>0</v>
      </c>
      <c r="AX29" s="52">
        <f t="shared" si="28"/>
        <v>0</v>
      </c>
      <c r="AY29" s="52">
        <f t="shared" si="28"/>
        <v>0</v>
      </c>
      <c r="AZ29" s="52">
        <f t="shared" si="28"/>
        <v>0</v>
      </c>
      <c r="BA29" s="52">
        <f t="shared" si="28"/>
        <v>0</v>
      </c>
      <c r="BB29" s="52">
        <f t="shared" si="28"/>
        <v>0</v>
      </c>
      <c r="BC29" s="52">
        <f t="shared" si="28"/>
        <v>0</v>
      </c>
      <c r="BD29" s="52">
        <f t="shared" si="28"/>
        <v>0</v>
      </c>
      <c r="BE29" s="53">
        <f t="shared" si="28"/>
        <v>0</v>
      </c>
      <c r="BF29" s="19">
        <f t="shared" si="6"/>
        <v>0</v>
      </c>
    </row>
    <row r="30" spans="1:58" ht="18.75" customHeight="1">
      <c r="A30" s="118" t="s">
        <v>73</v>
      </c>
      <c r="B30" s="107" t="str">
        <f>Tabulka!C30</f>
        <v>Bartoš František</v>
      </c>
      <c r="C30" s="101" t="str">
        <f>Tabulka!D30</f>
        <v/>
      </c>
      <c r="D30" s="102" t="str">
        <f>Tabulka!E30</f>
        <v/>
      </c>
      <c r="E30" s="102" t="str">
        <f>Tabulka!F30</f>
        <v/>
      </c>
      <c r="F30" s="102" t="str">
        <f>Tabulka!G30</f>
        <v/>
      </c>
      <c r="G30" s="102" t="str">
        <f>Tabulka!H30</f>
        <v/>
      </c>
      <c r="H30" s="102" t="str">
        <f>Tabulka!I30</f>
        <v/>
      </c>
      <c r="I30" s="102" t="str">
        <f>Tabulka!J30</f>
        <v/>
      </c>
      <c r="J30" s="102" t="str">
        <f>Tabulka!K30</f>
        <v/>
      </c>
      <c r="K30" s="102" t="str">
        <f>Tabulka!L30</f>
        <v/>
      </c>
      <c r="L30" s="102" t="str">
        <f>Tabulka!M30</f>
        <v/>
      </c>
      <c r="M30" s="102" t="str">
        <f>Tabulka!N30</f>
        <v/>
      </c>
      <c r="N30" s="102" t="str">
        <f>Tabulka!O30</f>
        <v/>
      </c>
      <c r="O30" s="102" t="str">
        <f>Tabulka!P30</f>
        <v/>
      </c>
      <c r="P30" s="102" t="str">
        <f>Tabulka!Q30</f>
        <v/>
      </c>
      <c r="Q30" s="102" t="str">
        <f>Tabulka!R30</f>
        <v/>
      </c>
      <c r="R30" s="102" t="str">
        <f>Tabulka!S30</f>
        <v/>
      </c>
      <c r="S30" s="102" t="str">
        <f>Tabulka!T30</f>
        <v/>
      </c>
      <c r="T30" s="103" t="str">
        <f>Tabulka!U30</f>
        <v/>
      </c>
      <c r="U30" s="103" t="str">
        <f>Tabulka!V30</f>
        <v/>
      </c>
      <c r="V30" s="103" t="str">
        <f>Tabulka!W30</f>
        <v/>
      </c>
      <c r="W30" s="103" t="str">
        <f>Tabulka!X30</f>
        <v/>
      </c>
      <c r="X30" s="103" t="str">
        <f>Tabulka!Y30</f>
        <v/>
      </c>
      <c r="Y30" s="103" t="str">
        <f>Tabulka!Z30</f>
        <v/>
      </c>
      <c r="Z30" s="103" t="str">
        <f>Tabulka!AA30</f>
        <v/>
      </c>
      <c r="AA30" s="104" t="str">
        <f>Tabulka!AB30</f>
        <v/>
      </c>
      <c r="AB30" s="108">
        <f t="shared" si="2"/>
        <v>0</v>
      </c>
      <c r="AD30" s="117" t="s">
        <v>73</v>
      </c>
      <c r="AE30" s="110" t="str">
        <f t="shared" si="3"/>
        <v>Bartoš František</v>
      </c>
      <c r="AF30" s="111">
        <f>COUNT(Tabulka!D30:AB30)</f>
        <v>0</v>
      </c>
      <c r="AG30" s="50">
        <f t="shared" ref="AG30:BE30" si="29">IF(AG$5&gt;$AF$30,0,LARGE($C$30:$AA$30,AG$5))</f>
        <v>0</v>
      </c>
      <c r="AH30" s="51">
        <f t="shared" si="29"/>
        <v>0</v>
      </c>
      <c r="AI30" s="51">
        <f t="shared" si="29"/>
        <v>0</v>
      </c>
      <c r="AJ30" s="51">
        <f t="shared" si="29"/>
        <v>0</v>
      </c>
      <c r="AK30" s="51">
        <f t="shared" si="29"/>
        <v>0</v>
      </c>
      <c r="AL30" s="51">
        <f t="shared" si="29"/>
        <v>0</v>
      </c>
      <c r="AM30" s="51">
        <f t="shared" si="29"/>
        <v>0</v>
      </c>
      <c r="AN30" s="51">
        <f t="shared" si="29"/>
        <v>0</v>
      </c>
      <c r="AO30" s="51">
        <f t="shared" si="29"/>
        <v>0</v>
      </c>
      <c r="AP30" s="51">
        <f t="shared" si="29"/>
        <v>0</v>
      </c>
      <c r="AQ30" s="51">
        <f t="shared" si="29"/>
        <v>0</v>
      </c>
      <c r="AR30" s="51">
        <f t="shared" si="29"/>
        <v>0</v>
      </c>
      <c r="AS30" s="51">
        <f t="shared" si="29"/>
        <v>0</v>
      </c>
      <c r="AT30" s="51">
        <f t="shared" si="29"/>
        <v>0</v>
      </c>
      <c r="AU30" s="51">
        <f t="shared" si="29"/>
        <v>0</v>
      </c>
      <c r="AV30" s="52">
        <f t="shared" si="29"/>
        <v>0</v>
      </c>
      <c r="AW30" s="52">
        <f t="shared" si="29"/>
        <v>0</v>
      </c>
      <c r="AX30" s="52">
        <f t="shared" si="29"/>
        <v>0</v>
      </c>
      <c r="AY30" s="52">
        <f t="shared" si="29"/>
        <v>0</v>
      </c>
      <c r="AZ30" s="52">
        <f t="shared" si="29"/>
        <v>0</v>
      </c>
      <c r="BA30" s="52">
        <f t="shared" si="29"/>
        <v>0</v>
      </c>
      <c r="BB30" s="52">
        <f t="shared" si="29"/>
        <v>0</v>
      </c>
      <c r="BC30" s="52">
        <f t="shared" si="29"/>
        <v>0</v>
      </c>
      <c r="BD30" s="52">
        <f t="shared" si="29"/>
        <v>0</v>
      </c>
      <c r="BE30" s="53">
        <f t="shared" si="29"/>
        <v>0</v>
      </c>
      <c r="BF30" s="19">
        <f t="shared" si="6"/>
        <v>0</v>
      </c>
    </row>
    <row r="31" spans="1:58" ht="18.75" customHeight="1">
      <c r="A31" s="118" t="s">
        <v>75</v>
      </c>
      <c r="B31" s="107" t="str">
        <f>Tabulka!C31</f>
        <v>Eliáš Jakub</v>
      </c>
      <c r="C31" s="101" t="str">
        <f>Tabulka!D31</f>
        <v/>
      </c>
      <c r="D31" s="102" t="str">
        <f>Tabulka!E31</f>
        <v/>
      </c>
      <c r="E31" s="102" t="str">
        <f>Tabulka!F31</f>
        <v/>
      </c>
      <c r="F31" s="102" t="str">
        <f>Tabulka!G31</f>
        <v/>
      </c>
      <c r="G31" s="102" t="str">
        <f>Tabulka!H31</f>
        <v/>
      </c>
      <c r="H31" s="102" t="str">
        <f>Tabulka!I31</f>
        <v/>
      </c>
      <c r="I31" s="102" t="str">
        <f>Tabulka!J31</f>
        <v/>
      </c>
      <c r="J31" s="102" t="str">
        <f>Tabulka!K31</f>
        <v/>
      </c>
      <c r="K31" s="102" t="str">
        <f>Tabulka!L31</f>
        <v/>
      </c>
      <c r="L31" s="102" t="str">
        <f>Tabulka!M31</f>
        <v/>
      </c>
      <c r="M31" s="102" t="str">
        <f>Tabulka!N31</f>
        <v/>
      </c>
      <c r="N31" s="102" t="str">
        <f>Tabulka!O31</f>
        <v/>
      </c>
      <c r="O31" s="102" t="str">
        <f>Tabulka!P31</f>
        <v/>
      </c>
      <c r="P31" s="102" t="str">
        <f>Tabulka!Q31</f>
        <v/>
      </c>
      <c r="Q31" s="102" t="str">
        <f>Tabulka!R31</f>
        <v/>
      </c>
      <c r="R31" s="102" t="str">
        <f>Tabulka!S31</f>
        <v/>
      </c>
      <c r="S31" s="102" t="str">
        <f>Tabulka!T31</f>
        <v/>
      </c>
      <c r="T31" s="103" t="str">
        <f>Tabulka!U31</f>
        <v/>
      </c>
      <c r="U31" s="103" t="str">
        <f>Tabulka!V31</f>
        <v/>
      </c>
      <c r="V31" s="103" t="str">
        <f>Tabulka!W31</f>
        <v/>
      </c>
      <c r="W31" s="103" t="str">
        <f>Tabulka!X31</f>
        <v/>
      </c>
      <c r="X31" s="103" t="str">
        <f>Tabulka!Y31</f>
        <v/>
      </c>
      <c r="Y31" s="103" t="str">
        <f>Tabulka!Z31</f>
        <v/>
      </c>
      <c r="Z31" s="103" t="str">
        <f>Tabulka!AA31</f>
        <v/>
      </c>
      <c r="AA31" s="104" t="str">
        <f>Tabulka!AB31</f>
        <v/>
      </c>
      <c r="AB31" s="108">
        <f t="shared" si="2"/>
        <v>0</v>
      </c>
      <c r="AD31" s="117" t="s">
        <v>75</v>
      </c>
      <c r="AE31" s="110" t="str">
        <f t="shared" si="3"/>
        <v>Eliáš Jakub</v>
      </c>
      <c r="AF31" s="111">
        <f>COUNT(Tabulka!D31:AB31)</f>
        <v>0</v>
      </c>
      <c r="AG31" s="50">
        <f t="shared" ref="AG31:BE31" si="30">IF(AG$5&gt;$AF$31,0,LARGE($C$31:$AA$31,AG$5))</f>
        <v>0</v>
      </c>
      <c r="AH31" s="51">
        <f t="shared" si="30"/>
        <v>0</v>
      </c>
      <c r="AI31" s="51">
        <f t="shared" si="30"/>
        <v>0</v>
      </c>
      <c r="AJ31" s="51">
        <f t="shared" si="30"/>
        <v>0</v>
      </c>
      <c r="AK31" s="51">
        <f t="shared" si="30"/>
        <v>0</v>
      </c>
      <c r="AL31" s="51">
        <f t="shared" si="30"/>
        <v>0</v>
      </c>
      <c r="AM31" s="51">
        <f t="shared" si="30"/>
        <v>0</v>
      </c>
      <c r="AN31" s="51">
        <f t="shared" si="30"/>
        <v>0</v>
      </c>
      <c r="AO31" s="51">
        <f t="shared" si="30"/>
        <v>0</v>
      </c>
      <c r="AP31" s="51">
        <f t="shared" si="30"/>
        <v>0</v>
      </c>
      <c r="AQ31" s="51">
        <f t="shared" si="30"/>
        <v>0</v>
      </c>
      <c r="AR31" s="51">
        <f t="shared" si="30"/>
        <v>0</v>
      </c>
      <c r="AS31" s="51">
        <f t="shared" si="30"/>
        <v>0</v>
      </c>
      <c r="AT31" s="51">
        <f t="shared" si="30"/>
        <v>0</v>
      </c>
      <c r="AU31" s="51">
        <f t="shared" si="30"/>
        <v>0</v>
      </c>
      <c r="AV31" s="52">
        <f t="shared" si="30"/>
        <v>0</v>
      </c>
      <c r="AW31" s="52">
        <f t="shared" si="30"/>
        <v>0</v>
      </c>
      <c r="AX31" s="52">
        <f t="shared" si="30"/>
        <v>0</v>
      </c>
      <c r="AY31" s="52">
        <f t="shared" si="30"/>
        <v>0</v>
      </c>
      <c r="AZ31" s="52">
        <f t="shared" si="30"/>
        <v>0</v>
      </c>
      <c r="BA31" s="52">
        <f t="shared" si="30"/>
        <v>0</v>
      </c>
      <c r="BB31" s="52">
        <f t="shared" si="30"/>
        <v>0</v>
      </c>
      <c r="BC31" s="52">
        <f t="shared" si="30"/>
        <v>0</v>
      </c>
      <c r="BD31" s="52">
        <f t="shared" si="30"/>
        <v>0</v>
      </c>
      <c r="BE31" s="53">
        <f t="shared" si="30"/>
        <v>0</v>
      </c>
      <c r="BF31" s="19">
        <f t="shared" si="6"/>
        <v>0</v>
      </c>
    </row>
    <row r="32" spans="1:58" ht="18.75" customHeight="1">
      <c r="A32" s="118" t="s">
        <v>77</v>
      </c>
      <c r="B32" s="107" t="str">
        <f>Tabulka!C32</f>
        <v>Dubnička Augustín</v>
      </c>
      <c r="C32" s="101" t="str">
        <f>Tabulka!D32</f>
        <v/>
      </c>
      <c r="D32" s="102" t="str">
        <f>Tabulka!E32</f>
        <v/>
      </c>
      <c r="E32" s="102" t="str">
        <f>Tabulka!F32</f>
        <v/>
      </c>
      <c r="F32" s="102" t="str">
        <f>Tabulka!G32</f>
        <v/>
      </c>
      <c r="G32" s="102" t="str">
        <f>Tabulka!H32</f>
        <v/>
      </c>
      <c r="H32" s="102" t="str">
        <f>Tabulka!I32</f>
        <v/>
      </c>
      <c r="I32" s="102" t="str">
        <f>Tabulka!J32</f>
        <v/>
      </c>
      <c r="J32" s="102" t="str">
        <f>Tabulka!K32</f>
        <v/>
      </c>
      <c r="K32" s="102" t="str">
        <f>Tabulka!L32</f>
        <v/>
      </c>
      <c r="L32" s="102" t="str">
        <f>Tabulka!M32</f>
        <v/>
      </c>
      <c r="M32" s="102" t="str">
        <f>Tabulka!N32</f>
        <v/>
      </c>
      <c r="N32" s="102" t="str">
        <f>Tabulka!O32</f>
        <v/>
      </c>
      <c r="O32" s="102" t="str">
        <f>Tabulka!P32</f>
        <v/>
      </c>
      <c r="P32" s="102" t="str">
        <f>Tabulka!Q32</f>
        <v/>
      </c>
      <c r="Q32" s="102" t="str">
        <f>Tabulka!R32</f>
        <v/>
      </c>
      <c r="R32" s="102" t="str">
        <f>Tabulka!S32</f>
        <v/>
      </c>
      <c r="S32" s="102" t="str">
        <f>Tabulka!T32</f>
        <v/>
      </c>
      <c r="T32" s="103" t="str">
        <f>Tabulka!U32</f>
        <v/>
      </c>
      <c r="U32" s="103" t="str">
        <f>Tabulka!V32</f>
        <v/>
      </c>
      <c r="V32" s="103" t="str">
        <f>Tabulka!W32</f>
        <v/>
      </c>
      <c r="W32" s="103" t="str">
        <f>Tabulka!X32</f>
        <v/>
      </c>
      <c r="X32" s="103" t="str">
        <f>Tabulka!Y32</f>
        <v/>
      </c>
      <c r="Y32" s="103" t="str">
        <f>Tabulka!Z32</f>
        <v/>
      </c>
      <c r="Z32" s="103" t="str">
        <f>Tabulka!AA32</f>
        <v/>
      </c>
      <c r="AA32" s="104" t="str">
        <f>Tabulka!AB32</f>
        <v/>
      </c>
      <c r="AB32" s="108">
        <f t="shared" si="2"/>
        <v>0</v>
      </c>
      <c r="AD32" s="117" t="s">
        <v>77</v>
      </c>
      <c r="AE32" s="110" t="str">
        <f t="shared" si="3"/>
        <v>Dubnička Augustín</v>
      </c>
      <c r="AF32" s="111">
        <f>COUNT(Tabulka!D32:AB32)</f>
        <v>0</v>
      </c>
      <c r="AG32" s="50">
        <f t="shared" ref="AG32:BE32" si="31">IF(AG$5&gt;$AF$32,0,LARGE($C$32:$AA$32,AG$5))</f>
        <v>0</v>
      </c>
      <c r="AH32" s="51">
        <f t="shared" si="31"/>
        <v>0</v>
      </c>
      <c r="AI32" s="51">
        <f t="shared" si="31"/>
        <v>0</v>
      </c>
      <c r="AJ32" s="51">
        <f t="shared" si="31"/>
        <v>0</v>
      </c>
      <c r="AK32" s="51">
        <f t="shared" si="31"/>
        <v>0</v>
      </c>
      <c r="AL32" s="51">
        <f t="shared" si="31"/>
        <v>0</v>
      </c>
      <c r="AM32" s="51">
        <f t="shared" si="31"/>
        <v>0</v>
      </c>
      <c r="AN32" s="51">
        <f t="shared" si="31"/>
        <v>0</v>
      </c>
      <c r="AO32" s="51">
        <f t="shared" si="31"/>
        <v>0</v>
      </c>
      <c r="AP32" s="51">
        <f t="shared" si="31"/>
        <v>0</v>
      </c>
      <c r="AQ32" s="51">
        <f t="shared" si="31"/>
        <v>0</v>
      </c>
      <c r="AR32" s="51">
        <f t="shared" si="31"/>
        <v>0</v>
      </c>
      <c r="AS32" s="51">
        <f t="shared" si="31"/>
        <v>0</v>
      </c>
      <c r="AT32" s="51">
        <f t="shared" si="31"/>
        <v>0</v>
      </c>
      <c r="AU32" s="51">
        <f t="shared" si="31"/>
        <v>0</v>
      </c>
      <c r="AV32" s="52">
        <f t="shared" si="31"/>
        <v>0</v>
      </c>
      <c r="AW32" s="52">
        <f t="shared" si="31"/>
        <v>0</v>
      </c>
      <c r="AX32" s="52">
        <f t="shared" si="31"/>
        <v>0</v>
      </c>
      <c r="AY32" s="52">
        <f t="shared" si="31"/>
        <v>0</v>
      </c>
      <c r="AZ32" s="52">
        <f t="shared" si="31"/>
        <v>0</v>
      </c>
      <c r="BA32" s="52">
        <f t="shared" si="31"/>
        <v>0</v>
      </c>
      <c r="BB32" s="52">
        <f t="shared" si="31"/>
        <v>0</v>
      </c>
      <c r="BC32" s="52">
        <f t="shared" si="31"/>
        <v>0</v>
      </c>
      <c r="BD32" s="52">
        <f t="shared" si="31"/>
        <v>0</v>
      </c>
      <c r="BE32" s="53">
        <f t="shared" si="31"/>
        <v>0</v>
      </c>
      <c r="BF32" s="19">
        <f t="shared" si="6"/>
        <v>0</v>
      </c>
    </row>
    <row r="33" spans="1:58" ht="18">
      <c r="A33" s="118" t="s">
        <v>78</v>
      </c>
      <c r="B33" s="107" t="str">
        <f>Tabulka!C33</f>
        <v>Kastner Jan</v>
      </c>
      <c r="C33" s="101" t="str">
        <f>Tabulka!D33</f>
        <v/>
      </c>
      <c r="D33" s="102" t="str">
        <f>Tabulka!E33</f>
        <v/>
      </c>
      <c r="E33" s="102" t="str">
        <f>Tabulka!F33</f>
        <v/>
      </c>
      <c r="F33" s="102" t="str">
        <f>Tabulka!G33</f>
        <v/>
      </c>
      <c r="G33" s="102" t="str">
        <f>Tabulka!H33</f>
        <v/>
      </c>
      <c r="H33" s="102" t="str">
        <f>Tabulka!I33</f>
        <v/>
      </c>
      <c r="I33" s="102" t="str">
        <f>Tabulka!J33</f>
        <v/>
      </c>
      <c r="J33" s="102" t="str">
        <f>Tabulka!K33</f>
        <v/>
      </c>
      <c r="K33" s="102" t="str">
        <f>Tabulka!L33</f>
        <v/>
      </c>
      <c r="L33" s="102" t="str">
        <f>Tabulka!M33</f>
        <v/>
      </c>
      <c r="M33" s="102" t="str">
        <f>Tabulka!N33</f>
        <v/>
      </c>
      <c r="N33" s="102" t="str">
        <f>Tabulka!O33</f>
        <v/>
      </c>
      <c r="O33" s="102" t="str">
        <f>Tabulka!P33</f>
        <v/>
      </c>
      <c r="P33" s="102" t="str">
        <f>Tabulka!Q33</f>
        <v/>
      </c>
      <c r="Q33" s="102" t="str">
        <f>Tabulka!R33</f>
        <v/>
      </c>
      <c r="R33" s="102" t="str">
        <f>Tabulka!S33</f>
        <v/>
      </c>
      <c r="S33" s="102" t="str">
        <f>Tabulka!T33</f>
        <v/>
      </c>
      <c r="T33" s="103" t="str">
        <f>Tabulka!U33</f>
        <v/>
      </c>
      <c r="U33" s="103" t="str">
        <f>Tabulka!V33</f>
        <v/>
      </c>
      <c r="V33" s="103" t="str">
        <f>Tabulka!W33</f>
        <v/>
      </c>
      <c r="W33" s="103" t="str">
        <f>Tabulka!X33</f>
        <v/>
      </c>
      <c r="X33" s="103" t="str">
        <f>Tabulka!Y33</f>
        <v/>
      </c>
      <c r="Y33" s="103" t="str">
        <f>Tabulka!Z33</f>
        <v/>
      </c>
      <c r="Z33" s="103" t="str">
        <f>Tabulka!AA33</f>
        <v/>
      </c>
      <c r="AA33" s="104" t="str">
        <f>Tabulka!AB33</f>
        <v/>
      </c>
      <c r="AB33" s="108">
        <f t="shared" si="2"/>
        <v>0</v>
      </c>
      <c r="AD33" s="117" t="s">
        <v>78</v>
      </c>
      <c r="AE33" s="110" t="str">
        <f t="shared" si="3"/>
        <v>Kastner Jan</v>
      </c>
      <c r="AF33" s="111">
        <f>COUNT(Tabulka!D33:AB33)</f>
        <v>0</v>
      </c>
      <c r="AG33" s="50">
        <f t="shared" ref="AG33:BE33" si="32">IF(AG$5&gt;$AF$33,0,LARGE($C$33:$AA$33,AG$5))</f>
        <v>0</v>
      </c>
      <c r="AH33" s="51">
        <f t="shared" si="32"/>
        <v>0</v>
      </c>
      <c r="AI33" s="51">
        <f t="shared" si="32"/>
        <v>0</v>
      </c>
      <c r="AJ33" s="51">
        <f t="shared" si="32"/>
        <v>0</v>
      </c>
      <c r="AK33" s="51">
        <f t="shared" si="32"/>
        <v>0</v>
      </c>
      <c r="AL33" s="51">
        <f t="shared" si="32"/>
        <v>0</v>
      </c>
      <c r="AM33" s="51">
        <f t="shared" si="32"/>
        <v>0</v>
      </c>
      <c r="AN33" s="51">
        <f t="shared" si="32"/>
        <v>0</v>
      </c>
      <c r="AO33" s="51">
        <f t="shared" si="32"/>
        <v>0</v>
      </c>
      <c r="AP33" s="51">
        <f t="shared" si="32"/>
        <v>0</v>
      </c>
      <c r="AQ33" s="51">
        <f t="shared" si="32"/>
        <v>0</v>
      </c>
      <c r="AR33" s="51">
        <f t="shared" si="32"/>
        <v>0</v>
      </c>
      <c r="AS33" s="51">
        <f t="shared" si="32"/>
        <v>0</v>
      </c>
      <c r="AT33" s="51">
        <f t="shared" si="32"/>
        <v>0</v>
      </c>
      <c r="AU33" s="51">
        <f t="shared" si="32"/>
        <v>0</v>
      </c>
      <c r="AV33" s="52">
        <f t="shared" si="32"/>
        <v>0</v>
      </c>
      <c r="AW33" s="52">
        <f t="shared" si="32"/>
        <v>0</v>
      </c>
      <c r="AX33" s="52">
        <f t="shared" si="32"/>
        <v>0</v>
      </c>
      <c r="AY33" s="52">
        <f t="shared" si="32"/>
        <v>0</v>
      </c>
      <c r="AZ33" s="52">
        <f t="shared" si="32"/>
        <v>0</v>
      </c>
      <c r="BA33" s="52">
        <f t="shared" si="32"/>
        <v>0</v>
      </c>
      <c r="BB33" s="52">
        <f t="shared" si="32"/>
        <v>0</v>
      </c>
      <c r="BC33" s="52">
        <f t="shared" si="32"/>
        <v>0</v>
      </c>
      <c r="BD33" s="52">
        <f t="shared" si="32"/>
        <v>0</v>
      </c>
      <c r="BE33" s="53">
        <f t="shared" si="32"/>
        <v>0</v>
      </c>
      <c r="BF33" s="19">
        <f t="shared" si="6"/>
        <v>0</v>
      </c>
    </row>
    <row r="34" spans="1:58" ht="18.600000000000001" thickBot="1">
      <c r="A34" s="119" t="s">
        <v>79</v>
      </c>
      <c r="B34" s="120" t="str">
        <f>Tabulka!C34</f>
        <v>Szeko Ludovít</v>
      </c>
      <c r="C34" s="121" t="str">
        <f>Tabulka!D34</f>
        <v/>
      </c>
      <c r="D34" s="122" t="str">
        <f>Tabulka!E34</f>
        <v/>
      </c>
      <c r="E34" s="122" t="str">
        <f>Tabulka!F34</f>
        <v/>
      </c>
      <c r="F34" s="122" t="str">
        <f>Tabulka!G34</f>
        <v/>
      </c>
      <c r="G34" s="122" t="str">
        <f>Tabulka!H34</f>
        <v/>
      </c>
      <c r="H34" s="122" t="str">
        <f>Tabulka!I34</f>
        <v/>
      </c>
      <c r="I34" s="122" t="str">
        <f>Tabulka!J34</f>
        <v/>
      </c>
      <c r="J34" s="122" t="str">
        <f>Tabulka!K34</f>
        <v/>
      </c>
      <c r="K34" s="122" t="str">
        <f>Tabulka!L34</f>
        <v/>
      </c>
      <c r="L34" s="122" t="str">
        <f>Tabulka!M34</f>
        <v/>
      </c>
      <c r="M34" s="122" t="str">
        <f>Tabulka!N34</f>
        <v/>
      </c>
      <c r="N34" s="122" t="str">
        <f>Tabulka!O34</f>
        <v/>
      </c>
      <c r="O34" s="122" t="str">
        <f>Tabulka!P34</f>
        <v/>
      </c>
      <c r="P34" s="122" t="str">
        <f>Tabulka!Q34</f>
        <v/>
      </c>
      <c r="Q34" s="122" t="str">
        <f>Tabulka!R34</f>
        <v/>
      </c>
      <c r="R34" s="122" t="str">
        <f>Tabulka!S34</f>
        <v/>
      </c>
      <c r="S34" s="122" t="str">
        <f>Tabulka!T34</f>
        <v/>
      </c>
      <c r="T34" s="123" t="str">
        <f>Tabulka!U34</f>
        <v/>
      </c>
      <c r="U34" s="123" t="str">
        <f>Tabulka!V34</f>
        <v/>
      </c>
      <c r="V34" s="123" t="str">
        <f>Tabulka!W34</f>
        <v/>
      </c>
      <c r="W34" s="123" t="str">
        <f>Tabulka!X34</f>
        <v/>
      </c>
      <c r="X34" s="123" t="str">
        <f>Tabulka!Y34</f>
        <v/>
      </c>
      <c r="Y34" s="123" t="str">
        <f>Tabulka!Z34</f>
        <v/>
      </c>
      <c r="Z34" s="123" t="str">
        <f>Tabulka!AA34</f>
        <v/>
      </c>
      <c r="AA34" s="124" t="str">
        <f>Tabulka!AB34</f>
        <v/>
      </c>
      <c r="AB34" s="15">
        <f t="shared" si="2"/>
        <v>0</v>
      </c>
      <c r="AD34" s="125" t="s">
        <v>79</v>
      </c>
      <c r="AE34" s="126" t="str">
        <f t="shared" si="3"/>
        <v>Szeko Ludovít</v>
      </c>
      <c r="AF34" s="127">
        <f>COUNT(Tabulka!D34:AB34)</f>
        <v>0</v>
      </c>
      <c r="AG34" s="54">
        <f t="shared" ref="AG34:BE34" si="33">IF(AG$5&gt;$AF$34,0,LARGE($C$34:$AA$34,AG$5))</f>
        <v>0</v>
      </c>
      <c r="AH34" s="55">
        <f t="shared" si="33"/>
        <v>0</v>
      </c>
      <c r="AI34" s="55">
        <f t="shared" si="33"/>
        <v>0</v>
      </c>
      <c r="AJ34" s="55">
        <f t="shared" si="33"/>
        <v>0</v>
      </c>
      <c r="AK34" s="55">
        <f t="shared" si="33"/>
        <v>0</v>
      </c>
      <c r="AL34" s="55">
        <f t="shared" si="33"/>
        <v>0</v>
      </c>
      <c r="AM34" s="55">
        <f t="shared" si="33"/>
        <v>0</v>
      </c>
      <c r="AN34" s="55">
        <f t="shared" si="33"/>
        <v>0</v>
      </c>
      <c r="AO34" s="55">
        <f t="shared" si="33"/>
        <v>0</v>
      </c>
      <c r="AP34" s="55">
        <f t="shared" si="33"/>
        <v>0</v>
      </c>
      <c r="AQ34" s="55">
        <f t="shared" si="33"/>
        <v>0</v>
      </c>
      <c r="AR34" s="55">
        <f t="shared" si="33"/>
        <v>0</v>
      </c>
      <c r="AS34" s="55">
        <f t="shared" si="33"/>
        <v>0</v>
      </c>
      <c r="AT34" s="55">
        <f t="shared" si="33"/>
        <v>0</v>
      </c>
      <c r="AU34" s="55">
        <f t="shared" si="33"/>
        <v>0</v>
      </c>
      <c r="AV34" s="56">
        <f t="shared" si="33"/>
        <v>0</v>
      </c>
      <c r="AW34" s="56">
        <f t="shared" si="33"/>
        <v>0</v>
      </c>
      <c r="AX34" s="56">
        <f t="shared" si="33"/>
        <v>0</v>
      </c>
      <c r="AY34" s="56">
        <f t="shared" si="33"/>
        <v>0</v>
      </c>
      <c r="AZ34" s="56">
        <f t="shared" si="33"/>
        <v>0</v>
      </c>
      <c r="BA34" s="56">
        <f t="shared" si="33"/>
        <v>0</v>
      </c>
      <c r="BB34" s="56">
        <f t="shared" si="33"/>
        <v>0</v>
      </c>
      <c r="BC34" s="56">
        <f t="shared" si="33"/>
        <v>0</v>
      </c>
      <c r="BD34" s="56">
        <f t="shared" si="33"/>
        <v>0</v>
      </c>
      <c r="BE34" s="57">
        <f t="shared" si="33"/>
        <v>0</v>
      </c>
      <c r="BF34" s="19">
        <f t="shared" si="6"/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topLeftCell="K1" workbookViewId="0">
      <pane ySplit="2" topLeftCell="A3" activePane="bottomLeft" state="frozen"/>
      <selection pane="bottomLeft" activeCell="W9" sqref="W9"/>
    </sheetView>
  </sheetViews>
  <sheetFormatPr defaultRowHeight="14.4"/>
  <cols>
    <col min="1" max="1" width="3.6640625" customWidth="1"/>
    <col min="2" max="2" width="23.6640625" customWidth="1"/>
    <col min="3" max="3" width="3.6640625" style="23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5" width="3.6640625" customWidth="1"/>
    <col min="56" max="56" width="23.6640625" customWidth="1"/>
    <col min="57" max="57" width="3.6640625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35" t="s">
        <v>80</v>
      </c>
      <c r="B1" s="136"/>
      <c r="C1" s="24"/>
      <c r="D1" s="135" t="s">
        <v>81</v>
      </c>
      <c r="E1" s="136"/>
      <c r="F1" s="34"/>
      <c r="G1" s="135" t="s">
        <v>82</v>
      </c>
      <c r="H1" s="136"/>
      <c r="I1" s="34"/>
      <c r="J1" s="135" t="s">
        <v>83</v>
      </c>
      <c r="K1" s="136"/>
      <c r="L1" s="34"/>
      <c r="M1" s="135" t="s">
        <v>84</v>
      </c>
      <c r="N1" s="136"/>
      <c r="O1" s="34"/>
      <c r="P1" s="135" t="s">
        <v>85</v>
      </c>
      <c r="Q1" s="136"/>
      <c r="R1" s="34"/>
      <c r="S1" s="135" t="s">
        <v>86</v>
      </c>
      <c r="T1" s="136"/>
      <c r="U1" s="34"/>
      <c r="V1" s="139" t="s">
        <v>87</v>
      </c>
      <c r="W1" s="140"/>
      <c r="X1" s="131"/>
      <c r="Y1" s="139" t="s">
        <v>88</v>
      </c>
      <c r="Z1" s="140"/>
      <c r="AA1" s="131"/>
      <c r="AB1" s="139" t="s">
        <v>89</v>
      </c>
      <c r="AC1" s="140"/>
      <c r="AD1" s="131"/>
      <c r="AE1" s="139" t="s">
        <v>90</v>
      </c>
      <c r="AF1" s="140"/>
      <c r="AG1" s="131"/>
      <c r="AH1" s="139" t="s">
        <v>91</v>
      </c>
      <c r="AI1" s="140"/>
      <c r="AJ1" s="34"/>
      <c r="AK1" s="135" t="s">
        <v>92</v>
      </c>
      <c r="AL1" s="136"/>
      <c r="AM1" s="34"/>
      <c r="AN1" s="135" t="s">
        <v>93</v>
      </c>
      <c r="AO1" s="136"/>
      <c r="AP1" s="34"/>
      <c r="AQ1" s="135" t="s">
        <v>94</v>
      </c>
      <c r="AR1" s="136"/>
      <c r="AS1" s="34"/>
      <c r="AT1" s="135" t="s">
        <v>95</v>
      </c>
      <c r="AU1" s="136"/>
      <c r="AV1" s="34"/>
      <c r="AW1" s="135" t="s">
        <v>96</v>
      </c>
      <c r="AX1" s="136"/>
      <c r="AY1" s="34"/>
      <c r="AZ1" s="135" t="s">
        <v>97</v>
      </c>
      <c r="BA1" s="136"/>
      <c r="BB1" s="34"/>
      <c r="BC1" s="135" t="s">
        <v>98</v>
      </c>
      <c r="BD1" s="136"/>
      <c r="BE1" s="39"/>
      <c r="BF1" s="135" t="s">
        <v>99</v>
      </c>
      <c r="BG1" s="136"/>
      <c r="BH1" s="39"/>
      <c r="BI1" s="135" t="s">
        <v>114</v>
      </c>
      <c r="BJ1" s="136"/>
      <c r="BK1" s="39"/>
      <c r="BL1" s="135" t="s">
        <v>115</v>
      </c>
      <c r="BM1" s="136"/>
      <c r="BN1" s="39"/>
      <c r="BO1" s="135" t="s">
        <v>116</v>
      </c>
      <c r="BP1" s="136"/>
      <c r="BQ1" s="39"/>
      <c r="BR1" s="135" t="s">
        <v>117</v>
      </c>
      <c r="BS1" s="136"/>
      <c r="BT1" s="39"/>
      <c r="BU1" s="135" t="s">
        <v>118</v>
      </c>
      <c r="BV1" s="136"/>
      <c r="BW1" s="39"/>
    </row>
    <row r="2" spans="1:75">
      <c r="A2" s="137">
        <v>44841</v>
      </c>
      <c r="B2" s="138"/>
      <c r="C2" s="25"/>
      <c r="D2" s="137">
        <v>44848</v>
      </c>
      <c r="E2" s="138"/>
      <c r="F2" s="35"/>
      <c r="G2" s="137">
        <v>44855</v>
      </c>
      <c r="H2" s="138"/>
      <c r="I2" s="35"/>
      <c r="J2" s="137">
        <v>44869</v>
      </c>
      <c r="K2" s="138"/>
      <c r="L2" s="35"/>
      <c r="M2" s="137">
        <v>44876</v>
      </c>
      <c r="N2" s="138"/>
      <c r="O2" s="35"/>
      <c r="P2" s="137">
        <v>44883</v>
      </c>
      <c r="Q2" s="138"/>
      <c r="R2" s="35"/>
      <c r="S2" s="137">
        <v>44890</v>
      </c>
      <c r="T2" s="138"/>
      <c r="U2" s="35"/>
      <c r="V2" s="141">
        <v>44897</v>
      </c>
      <c r="W2" s="142"/>
      <c r="X2" s="132"/>
      <c r="Y2" s="141">
        <v>44526</v>
      </c>
      <c r="Z2" s="142"/>
      <c r="AA2" s="132"/>
      <c r="AB2" s="141">
        <v>44533</v>
      </c>
      <c r="AC2" s="142"/>
      <c r="AD2" s="132"/>
      <c r="AE2" s="141">
        <v>44540</v>
      </c>
      <c r="AF2" s="142"/>
      <c r="AG2" s="132"/>
      <c r="AH2" s="141">
        <v>44547</v>
      </c>
      <c r="AI2" s="142"/>
      <c r="AJ2" s="35"/>
      <c r="AK2" s="137">
        <v>44568</v>
      </c>
      <c r="AL2" s="138"/>
      <c r="AM2" s="35"/>
      <c r="AN2" s="137">
        <v>44575</v>
      </c>
      <c r="AO2" s="138"/>
      <c r="AP2" s="35"/>
      <c r="AQ2" s="137">
        <v>44582</v>
      </c>
      <c r="AR2" s="138"/>
      <c r="AS2" s="35"/>
      <c r="AT2" s="137">
        <v>44589</v>
      </c>
      <c r="AU2" s="138"/>
      <c r="AV2" s="35"/>
      <c r="AW2" s="137">
        <v>44596</v>
      </c>
      <c r="AX2" s="138"/>
      <c r="AY2" s="35"/>
      <c r="AZ2" s="137">
        <v>44603</v>
      </c>
      <c r="BA2" s="138"/>
      <c r="BB2" s="35"/>
      <c r="BC2" s="137">
        <v>44610</v>
      </c>
      <c r="BD2" s="138"/>
      <c r="BE2" s="40"/>
      <c r="BF2" s="137">
        <v>44617</v>
      </c>
      <c r="BG2" s="138"/>
      <c r="BH2" s="40"/>
      <c r="BI2" s="137">
        <v>44631</v>
      </c>
      <c r="BJ2" s="138"/>
      <c r="BK2" s="40"/>
      <c r="BL2" s="137">
        <v>44638</v>
      </c>
      <c r="BM2" s="138"/>
      <c r="BN2" s="40"/>
      <c r="BO2" s="137">
        <v>44645</v>
      </c>
      <c r="BP2" s="138"/>
      <c r="BQ2" s="40"/>
      <c r="BR2" s="137">
        <v>44652</v>
      </c>
      <c r="BS2" s="138"/>
      <c r="BT2" s="40"/>
      <c r="BU2" s="137">
        <v>44659</v>
      </c>
      <c r="BV2" s="138"/>
      <c r="BW2" s="40"/>
    </row>
    <row r="3" spans="1:75" s="22" customFormat="1">
      <c r="A3" s="26"/>
      <c r="B3" s="27">
        <f>COUNTA(B4:B23)</f>
        <v>7</v>
      </c>
      <c r="C3" s="28"/>
      <c r="D3" s="26"/>
      <c r="E3" s="27">
        <f>COUNTA(E4:E23)</f>
        <v>10</v>
      </c>
      <c r="F3" s="28"/>
      <c r="G3" s="36"/>
      <c r="H3" s="27">
        <f>COUNTA(H4:H23)</f>
        <v>8</v>
      </c>
      <c r="I3" s="28"/>
      <c r="J3" s="36"/>
      <c r="K3" s="27">
        <f>COUNTA(K4:K23)</f>
        <v>5</v>
      </c>
      <c r="L3" s="28"/>
      <c r="M3" s="36"/>
      <c r="N3" s="27">
        <f>COUNTA(N4:N23)</f>
        <v>7</v>
      </c>
      <c r="O3" s="28"/>
      <c r="P3" s="36"/>
      <c r="Q3" s="27">
        <f>COUNTA(Q4:Q23)</f>
        <v>8</v>
      </c>
      <c r="R3" s="28"/>
      <c r="S3" s="36"/>
      <c r="T3" s="27">
        <f>COUNTA(T4:T23)</f>
        <v>7</v>
      </c>
      <c r="U3" s="28"/>
      <c r="V3" s="36"/>
      <c r="W3" s="27">
        <f>COUNTA(W4:W23)</f>
        <v>6</v>
      </c>
      <c r="X3" s="28"/>
      <c r="Y3" s="36"/>
      <c r="Z3" s="27">
        <f>COUNTA(Z4:Z23)</f>
        <v>0</v>
      </c>
      <c r="AA3" s="28"/>
      <c r="AB3" s="36"/>
      <c r="AC3" s="27">
        <f>COUNTA(AC4:AC23)</f>
        <v>0</v>
      </c>
      <c r="AD3" s="28"/>
      <c r="AE3" s="36"/>
      <c r="AF3" s="27">
        <f>COUNTA(AF4:AF23)</f>
        <v>0</v>
      </c>
      <c r="AG3" s="28"/>
      <c r="AH3" s="36"/>
      <c r="AI3" s="27">
        <f>COUNTA(AI4:AI23)</f>
        <v>0</v>
      </c>
      <c r="AJ3" s="28"/>
      <c r="AK3" s="36"/>
      <c r="AL3" s="27">
        <f>COUNTA(AL4:AL23)</f>
        <v>0</v>
      </c>
      <c r="AM3" s="28"/>
      <c r="AN3" s="36"/>
      <c r="AO3" s="27">
        <f>COUNTA(AO4:AO23)</f>
        <v>0</v>
      </c>
      <c r="AP3" s="28"/>
      <c r="AQ3" s="36"/>
      <c r="AR3" s="27">
        <f>COUNTA(AR4:AR23)</f>
        <v>0</v>
      </c>
      <c r="AS3" s="28"/>
      <c r="AT3" s="36"/>
      <c r="AU3" s="27">
        <f>COUNTA(AU4:AU23)</f>
        <v>0</v>
      </c>
      <c r="AV3" s="28"/>
      <c r="AW3" s="36"/>
      <c r="AX3" s="27">
        <f>COUNTA(AX4:AX23)</f>
        <v>0</v>
      </c>
      <c r="AY3" s="28"/>
      <c r="AZ3" s="36"/>
      <c r="BA3" s="27">
        <f>COUNTA(BA4:BA23)</f>
        <v>0</v>
      </c>
      <c r="BB3" s="28"/>
      <c r="BC3" s="36"/>
      <c r="BD3" s="27">
        <f>COUNTA(BD4:BD23)</f>
        <v>0</v>
      </c>
      <c r="BE3" s="41"/>
      <c r="BF3" s="36"/>
      <c r="BG3" s="27">
        <f>COUNTA(BG4:BG23)</f>
        <v>0</v>
      </c>
      <c r="BH3" s="41"/>
      <c r="BI3" s="36"/>
      <c r="BJ3" s="27">
        <f>COUNTA(BJ4:BJ23)</f>
        <v>0</v>
      </c>
      <c r="BK3" s="41"/>
      <c r="BL3" s="36"/>
      <c r="BM3" s="27">
        <f>COUNTA(BM4:BM23)</f>
        <v>0</v>
      </c>
      <c r="BN3" s="41"/>
      <c r="BO3" s="36"/>
      <c r="BP3" s="27">
        <f>COUNTA(BP4:BP23)</f>
        <v>0</v>
      </c>
      <c r="BQ3" s="41"/>
      <c r="BR3" s="36"/>
      <c r="BS3" s="27">
        <f>COUNTA(BS4:BS23)</f>
        <v>0</v>
      </c>
      <c r="BT3" s="41"/>
      <c r="BU3" s="36"/>
      <c r="BV3" s="27">
        <f>COUNTA(BV4:BV23)</f>
        <v>0</v>
      </c>
      <c r="BW3" s="41"/>
    </row>
    <row r="4" spans="1:75">
      <c r="A4" s="29" t="s">
        <v>29</v>
      </c>
      <c r="B4" s="30" t="s">
        <v>30</v>
      </c>
      <c r="C4" s="28">
        <f>IF(B$3&gt;0,B$3,0)</f>
        <v>7</v>
      </c>
      <c r="D4" s="29" t="s">
        <v>29</v>
      </c>
      <c r="E4" s="133" t="s">
        <v>36</v>
      </c>
      <c r="F4" s="28">
        <f>IF(E$3&gt;0,E$3,0)</f>
        <v>10</v>
      </c>
      <c r="G4" s="29" t="s">
        <v>29</v>
      </c>
      <c r="H4" s="133" t="s">
        <v>72</v>
      </c>
      <c r="I4" s="28">
        <f>IF(H$3&gt;0,H$3,0)</f>
        <v>8</v>
      </c>
      <c r="J4" s="29" t="s">
        <v>29</v>
      </c>
      <c r="K4" s="133" t="s">
        <v>32</v>
      </c>
      <c r="L4" s="28">
        <f>IF(K$3&gt;0,K$3,0)</f>
        <v>5</v>
      </c>
      <c r="M4" s="29" t="s">
        <v>29</v>
      </c>
      <c r="N4" s="133" t="s">
        <v>36</v>
      </c>
      <c r="O4" s="28">
        <f>IF(N$3&gt;0,N$3,0)</f>
        <v>7</v>
      </c>
      <c r="P4" s="29" t="s">
        <v>29</v>
      </c>
      <c r="Q4" s="30" t="s">
        <v>30</v>
      </c>
      <c r="R4" s="28">
        <f>IF(Q$3&gt;0,Q$3,0)</f>
        <v>8</v>
      </c>
      <c r="S4" s="29" t="s">
        <v>29</v>
      </c>
      <c r="T4" s="30" t="s">
        <v>30</v>
      </c>
      <c r="U4" s="28">
        <f>IF(T$3&gt;0,T$3,0)</f>
        <v>7</v>
      </c>
      <c r="V4" s="29" t="s">
        <v>29</v>
      </c>
      <c r="W4" s="133" t="s">
        <v>40</v>
      </c>
      <c r="X4" s="28">
        <f>IF(W$3&gt;0,W$3,0)</f>
        <v>6</v>
      </c>
      <c r="Y4" s="29" t="s">
        <v>29</v>
      </c>
      <c r="Z4" s="30"/>
      <c r="AA4" s="28">
        <f>IF(Z$3&gt;0,Z$3,0)</f>
        <v>0</v>
      </c>
      <c r="AB4" s="29" t="s">
        <v>29</v>
      </c>
      <c r="AC4" s="30"/>
      <c r="AD4" s="28">
        <f>IF(AC$3&gt;0,AC$3,0)</f>
        <v>0</v>
      </c>
      <c r="AE4" s="29" t="s">
        <v>29</v>
      </c>
      <c r="AF4" s="30"/>
      <c r="AG4" s="28">
        <f>IF(AF$3&gt;0,AF$3,0)</f>
        <v>0</v>
      </c>
      <c r="AH4" s="29" t="s">
        <v>29</v>
      </c>
      <c r="AI4" s="30"/>
      <c r="AJ4" s="28">
        <f>IF(AI$3&gt;0,AI$3,0)</f>
        <v>0</v>
      </c>
      <c r="AK4" s="29" t="s">
        <v>29</v>
      </c>
      <c r="AL4" s="30"/>
      <c r="AM4" s="28">
        <f>IF(AL$3&gt;0,AL$3,0)</f>
        <v>0</v>
      </c>
      <c r="AN4" s="29" t="s">
        <v>29</v>
      </c>
      <c r="AO4" s="30"/>
      <c r="AP4" s="28">
        <f>IF(AO$3&gt;0,AO$3,0)</f>
        <v>0</v>
      </c>
      <c r="AQ4" s="29" t="s">
        <v>29</v>
      </c>
      <c r="AR4" s="30"/>
      <c r="AS4" s="28">
        <f>IF(AR$3&gt;0,AR$3,0)</f>
        <v>0</v>
      </c>
      <c r="AT4" s="29" t="s">
        <v>29</v>
      </c>
      <c r="AU4" s="30"/>
      <c r="AV4" s="28">
        <f>IF(AU$3&gt;0,AU$3,0)</f>
        <v>0</v>
      </c>
      <c r="AW4" s="29" t="s">
        <v>29</v>
      </c>
      <c r="AX4" s="30"/>
      <c r="AY4" s="28">
        <f>IF(AX$3&gt;0,AX$3,0)</f>
        <v>0</v>
      </c>
      <c r="AZ4" s="29" t="s">
        <v>29</v>
      </c>
      <c r="BA4" s="30"/>
      <c r="BB4" s="28">
        <f>IF(BA$3&gt;0,BA$3,0)</f>
        <v>0</v>
      </c>
      <c r="BC4" s="29" t="s">
        <v>29</v>
      </c>
      <c r="BD4" s="30"/>
      <c r="BE4" s="28">
        <f>IF(BD$3&gt;0,BD$3,0)</f>
        <v>0</v>
      </c>
      <c r="BF4" s="29" t="s">
        <v>29</v>
      </c>
      <c r="BG4" s="30"/>
      <c r="BH4" s="28">
        <f>IF(BG$3&gt;0,BG$3,0)</f>
        <v>0</v>
      </c>
      <c r="BI4" s="29" t="s">
        <v>29</v>
      </c>
      <c r="BJ4" s="30"/>
      <c r="BK4" s="28">
        <f>IF(BJ$3&gt;0,BJ$3,0)</f>
        <v>0</v>
      </c>
      <c r="BL4" s="29" t="s">
        <v>29</v>
      </c>
      <c r="BM4" s="30"/>
      <c r="BN4" s="28">
        <f>IF(BM$3&gt;0,BM$3,0)</f>
        <v>0</v>
      </c>
      <c r="BO4" s="29" t="s">
        <v>29</v>
      </c>
      <c r="BP4" s="30"/>
      <c r="BQ4" s="28">
        <f>IF(BP$3&gt;0,BP$3,0)</f>
        <v>0</v>
      </c>
      <c r="BR4" s="29" t="s">
        <v>29</v>
      </c>
      <c r="BS4" s="30"/>
      <c r="BT4" s="28">
        <f>IF(BS$3&gt;0,BS$3,0)</f>
        <v>0</v>
      </c>
      <c r="BU4" s="29" t="s">
        <v>29</v>
      </c>
      <c r="BV4" s="30"/>
      <c r="BW4" s="28">
        <f>IF(BV$3&gt;0,BV$3,0)</f>
        <v>0</v>
      </c>
    </row>
    <row r="5" spans="1:75">
      <c r="A5" s="29" t="s">
        <v>31</v>
      </c>
      <c r="B5" s="30" t="s">
        <v>59</v>
      </c>
      <c r="C5" s="28">
        <f>IF(B$3-1&gt;0,B$3-1,0)</f>
        <v>6</v>
      </c>
      <c r="D5" s="29" t="s">
        <v>31</v>
      </c>
      <c r="E5" s="30" t="s">
        <v>34</v>
      </c>
      <c r="F5" s="28">
        <f>IF(E$3-1&gt;0,E$3-1,0)</f>
        <v>9</v>
      </c>
      <c r="G5" s="29" t="s">
        <v>31</v>
      </c>
      <c r="H5" s="30" t="s">
        <v>30</v>
      </c>
      <c r="I5" s="28">
        <f>IF(H$3-1&gt;0,H$3-1,0)</f>
        <v>7</v>
      </c>
      <c r="J5" s="29" t="s">
        <v>31</v>
      </c>
      <c r="K5" s="133" t="s">
        <v>44</v>
      </c>
      <c r="L5" s="28">
        <f>IF(K$3-1&gt;0,K$3-1,0)</f>
        <v>4</v>
      </c>
      <c r="M5" s="29" t="s">
        <v>31</v>
      </c>
      <c r="N5" s="30" t="s">
        <v>30</v>
      </c>
      <c r="O5" s="28">
        <f>IF(N$3-1&gt;0,N$3-1,0)</f>
        <v>6</v>
      </c>
      <c r="P5" s="29" t="s">
        <v>31</v>
      </c>
      <c r="Q5" s="30" t="s">
        <v>38</v>
      </c>
      <c r="R5" s="28">
        <f>IF(Q$3-1&gt;0,Q$3-1,0)</f>
        <v>7</v>
      </c>
      <c r="S5" s="29" t="s">
        <v>31</v>
      </c>
      <c r="T5" s="133" t="s">
        <v>36</v>
      </c>
      <c r="U5" s="28">
        <f>IF(T$3-1&gt;0,T$3-1,0)</f>
        <v>6</v>
      </c>
      <c r="V5" s="29" t="s">
        <v>31</v>
      </c>
      <c r="W5" s="133" t="s">
        <v>135</v>
      </c>
      <c r="X5" s="28">
        <f>IF(W$3-1&gt;0,W$3-1,0)</f>
        <v>5</v>
      </c>
      <c r="Y5" s="29" t="s">
        <v>31</v>
      </c>
      <c r="Z5" s="30"/>
      <c r="AA5" s="28">
        <f>IF(Z$3-1&gt;0,Z$3-1,0)</f>
        <v>0</v>
      </c>
      <c r="AB5" s="29" t="s">
        <v>31</v>
      </c>
      <c r="AC5" s="30"/>
      <c r="AD5" s="28">
        <f>IF(AC$3-1&gt;0,AC$3-1,0)</f>
        <v>0</v>
      </c>
      <c r="AE5" s="29" t="s">
        <v>31</v>
      </c>
      <c r="AF5" s="30"/>
      <c r="AG5" s="28">
        <f>IF(AF$3-1&gt;0,AF$3-1,0)</f>
        <v>0</v>
      </c>
      <c r="AH5" s="29" t="s">
        <v>31</v>
      </c>
      <c r="AI5" s="30"/>
      <c r="AJ5" s="28">
        <f>IF(AI$3-1&gt;0,AI$3-1,0)</f>
        <v>0</v>
      </c>
      <c r="AK5" s="29" t="s">
        <v>31</v>
      </c>
      <c r="AL5" s="30"/>
      <c r="AM5" s="28">
        <f>IF(AL$3-1&gt;0,AL$3-1,0)</f>
        <v>0</v>
      </c>
      <c r="AN5" s="29" t="s">
        <v>31</v>
      </c>
      <c r="AO5" s="30"/>
      <c r="AP5" s="28">
        <f>IF(AO$3-1&gt;0,AO$3-1,0)</f>
        <v>0</v>
      </c>
      <c r="AQ5" s="29" t="s">
        <v>31</v>
      </c>
      <c r="AR5" s="30"/>
      <c r="AS5" s="28">
        <f>IF(AR$3-1&gt;0,AR$3-1,0)</f>
        <v>0</v>
      </c>
      <c r="AT5" s="29" t="s">
        <v>31</v>
      </c>
      <c r="AU5" s="30"/>
      <c r="AV5" s="28">
        <f>IF(AU$3-1&gt;0,AU$3-1,0)</f>
        <v>0</v>
      </c>
      <c r="AW5" s="29" t="s">
        <v>31</v>
      </c>
      <c r="AX5" s="30"/>
      <c r="AY5" s="28">
        <f>IF(AX$3-1&gt;0,AX$3-1,0)</f>
        <v>0</v>
      </c>
      <c r="AZ5" s="29" t="s">
        <v>31</v>
      </c>
      <c r="BA5" s="30"/>
      <c r="BB5" s="28">
        <f>IF(BA$3-1&gt;0,BA$3-1,0)</f>
        <v>0</v>
      </c>
      <c r="BC5" s="29" t="s">
        <v>31</v>
      </c>
      <c r="BD5" s="30"/>
      <c r="BE5" s="28">
        <f>IF(BD$3-1&gt;0,BD$3-1,0)</f>
        <v>0</v>
      </c>
      <c r="BF5" s="29" t="s">
        <v>31</v>
      </c>
      <c r="BG5" s="30"/>
      <c r="BH5" s="28">
        <f>IF(BG$3-1&gt;0,BG$3-1,0)</f>
        <v>0</v>
      </c>
      <c r="BI5" s="29" t="s">
        <v>31</v>
      </c>
      <c r="BJ5" s="30"/>
      <c r="BK5" s="28">
        <f>IF(BJ$3-1&gt;0,BJ$3-1,0)</f>
        <v>0</v>
      </c>
      <c r="BL5" s="29" t="s">
        <v>31</v>
      </c>
      <c r="BM5" s="30"/>
      <c r="BN5" s="28">
        <f>IF(BM$3-1&gt;0,BM$3-1,0)</f>
        <v>0</v>
      </c>
      <c r="BO5" s="29" t="s">
        <v>31</v>
      </c>
      <c r="BP5" s="30"/>
      <c r="BQ5" s="28">
        <f>IF(BP$3-1&gt;0,BP$3-1,0)</f>
        <v>0</v>
      </c>
      <c r="BR5" s="29" t="s">
        <v>31</v>
      </c>
      <c r="BS5" s="30"/>
      <c r="BT5" s="28">
        <f>IF(BS$3-1&gt;0,BS$3-1,0)</f>
        <v>0</v>
      </c>
      <c r="BU5" s="29" t="s">
        <v>31</v>
      </c>
      <c r="BV5" s="30"/>
      <c r="BW5" s="28">
        <f>IF(BV$3-1&gt;0,BV$3-1,0)</f>
        <v>0</v>
      </c>
    </row>
    <row r="6" spans="1:75">
      <c r="A6" s="29" t="s">
        <v>33</v>
      </c>
      <c r="B6" s="30" t="s">
        <v>34</v>
      </c>
      <c r="C6" s="28">
        <f>IF(B$3-2&gt;0,B$3-2,0)</f>
        <v>5</v>
      </c>
      <c r="D6" s="29" t="s">
        <v>33</v>
      </c>
      <c r="E6" s="30" t="s">
        <v>30</v>
      </c>
      <c r="F6" s="28">
        <f>IF(E$3-2&gt;0,E$3-2,0)</f>
        <v>8</v>
      </c>
      <c r="G6" s="29" t="s">
        <v>33</v>
      </c>
      <c r="H6" s="133" t="s">
        <v>32</v>
      </c>
      <c r="I6" s="28">
        <f>IF(H$3-2&gt;0,H$3-2,0)</f>
        <v>6</v>
      </c>
      <c r="J6" s="29" t="s">
        <v>33</v>
      </c>
      <c r="K6" s="133" t="s">
        <v>36</v>
      </c>
      <c r="L6" s="28">
        <f>IF(K$3-2&gt;0,K$3-2,0)</f>
        <v>3</v>
      </c>
      <c r="M6" s="29" t="s">
        <v>33</v>
      </c>
      <c r="N6" s="133" t="s">
        <v>135</v>
      </c>
      <c r="O6" s="28">
        <f>IF(N$3-2&gt;0,N$3-2,0)</f>
        <v>5</v>
      </c>
      <c r="P6" s="29" t="s">
        <v>33</v>
      </c>
      <c r="Q6" s="133" t="s">
        <v>44</v>
      </c>
      <c r="R6" s="28">
        <f>IF(Q$3-2&gt;0,Q$3-2,0)</f>
        <v>6</v>
      </c>
      <c r="S6" s="29" t="s">
        <v>33</v>
      </c>
      <c r="T6" s="30" t="s">
        <v>57</v>
      </c>
      <c r="U6" s="28">
        <f>IF(T$3-2&gt;0,T$3-2,0)</f>
        <v>5</v>
      </c>
      <c r="V6" s="29" t="s">
        <v>33</v>
      </c>
      <c r="W6" s="133" t="s">
        <v>36</v>
      </c>
      <c r="X6" s="28">
        <f>IF(W$3-2&gt;0,W$3-2,0)</f>
        <v>4</v>
      </c>
      <c r="Y6" s="29" t="s">
        <v>33</v>
      </c>
      <c r="Z6" s="30"/>
      <c r="AA6" s="28">
        <f>IF(Z$3-2&gt;0,Z$3-2,0)</f>
        <v>0</v>
      </c>
      <c r="AB6" s="29" t="s">
        <v>33</v>
      </c>
      <c r="AC6" s="30"/>
      <c r="AD6" s="28">
        <f>IF(AC$3-2&gt;0,AC$3-2,0)</f>
        <v>0</v>
      </c>
      <c r="AE6" s="29" t="s">
        <v>33</v>
      </c>
      <c r="AF6" s="30"/>
      <c r="AG6" s="28">
        <f>IF(AF$3-2&gt;0,AF$3-2,0)</f>
        <v>0</v>
      </c>
      <c r="AH6" s="29" t="s">
        <v>33</v>
      </c>
      <c r="AI6" s="30"/>
      <c r="AJ6" s="28">
        <f>IF(AI$3-2&gt;0,AI$3-2,0)</f>
        <v>0</v>
      </c>
      <c r="AK6" s="29" t="s">
        <v>33</v>
      </c>
      <c r="AL6" s="30"/>
      <c r="AM6" s="28">
        <f>IF(AL$3-2&gt;0,AL$3-2,0)</f>
        <v>0</v>
      </c>
      <c r="AN6" s="29" t="s">
        <v>33</v>
      </c>
      <c r="AO6" s="30"/>
      <c r="AP6" s="28">
        <f>IF(AO$3-2&gt;0,AO$3-2,0)</f>
        <v>0</v>
      </c>
      <c r="AQ6" s="29" t="s">
        <v>33</v>
      </c>
      <c r="AR6" s="30"/>
      <c r="AS6" s="28">
        <f>IF(AR$3-2&gt;0,AR$3-2,0)</f>
        <v>0</v>
      </c>
      <c r="AT6" s="29" t="s">
        <v>33</v>
      </c>
      <c r="AU6" s="30"/>
      <c r="AV6" s="28">
        <f>IF(AU$3-2&gt;0,AU$3-2,0)</f>
        <v>0</v>
      </c>
      <c r="AW6" s="29" t="s">
        <v>33</v>
      </c>
      <c r="AX6" s="30"/>
      <c r="AY6" s="28">
        <f>IF(AX$3-2&gt;0,AX$3-2,0)</f>
        <v>0</v>
      </c>
      <c r="AZ6" s="29" t="s">
        <v>33</v>
      </c>
      <c r="BA6" s="30"/>
      <c r="BB6" s="28">
        <f>IF(BA$3-2&gt;0,BA$3-2,0)</f>
        <v>0</v>
      </c>
      <c r="BC6" s="29" t="s">
        <v>33</v>
      </c>
      <c r="BD6" s="30"/>
      <c r="BE6" s="28">
        <f>IF(BD$3-2&gt;0,BD$3-2,0)</f>
        <v>0</v>
      </c>
      <c r="BF6" s="29" t="s">
        <v>33</v>
      </c>
      <c r="BG6" s="30"/>
      <c r="BH6" s="28">
        <f>IF(BG$3-2&gt;0,BG$3-2,0)</f>
        <v>0</v>
      </c>
      <c r="BI6" s="29" t="s">
        <v>33</v>
      </c>
      <c r="BJ6" s="30"/>
      <c r="BK6" s="28">
        <f>IF(BJ$3-2&gt;0,BJ$3-2,0)</f>
        <v>0</v>
      </c>
      <c r="BL6" s="29" t="s">
        <v>33</v>
      </c>
      <c r="BM6" s="30"/>
      <c r="BN6" s="28">
        <f>IF(BM$3-2&gt;0,BM$3-2,0)</f>
        <v>0</v>
      </c>
      <c r="BO6" s="29" t="s">
        <v>33</v>
      </c>
      <c r="BP6" s="30"/>
      <c r="BQ6" s="28">
        <f>IF(BP$3-2&gt;0,BP$3-2,0)</f>
        <v>0</v>
      </c>
      <c r="BR6" s="29" t="s">
        <v>33</v>
      </c>
      <c r="BS6" s="30"/>
      <c r="BT6" s="28">
        <f>IF(BS$3-2&gt;0,BS$3-2,0)</f>
        <v>0</v>
      </c>
      <c r="BU6" s="29" t="s">
        <v>33</v>
      </c>
      <c r="BV6" s="30"/>
      <c r="BW6" s="28">
        <f>IF(BV$3-2&gt;0,BV$3-2,0)</f>
        <v>0</v>
      </c>
    </row>
    <row r="7" spans="1:75">
      <c r="A7" s="29" t="s">
        <v>35</v>
      </c>
      <c r="B7" s="30" t="s">
        <v>42</v>
      </c>
      <c r="C7" s="28">
        <f>IF(B$3-3&gt;0,B$3-3,0)</f>
        <v>4</v>
      </c>
      <c r="D7" s="29" t="s">
        <v>35</v>
      </c>
      <c r="E7" s="30" t="s">
        <v>59</v>
      </c>
      <c r="F7" s="28">
        <f>IF(E$3-3&gt;0,E$3-3,0)</f>
        <v>7</v>
      </c>
      <c r="G7" s="29" t="s">
        <v>35</v>
      </c>
      <c r="H7" s="133" t="s">
        <v>44</v>
      </c>
      <c r="I7" s="28">
        <f>IF(H$3-3&gt;0,H$3-3,0)</f>
        <v>5</v>
      </c>
      <c r="J7" s="29" t="s">
        <v>35</v>
      </c>
      <c r="K7" s="30" t="s">
        <v>30</v>
      </c>
      <c r="L7" s="28">
        <f>IF(K$3-3&gt;0,K$3-3,0)</f>
        <v>2</v>
      </c>
      <c r="M7" s="29" t="s">
        <v>35</v>
      </c>
      <c r="N7" s="133" t="s">
        <v>44</v>
      </c>
      <c r="O7" s="28">
        <f>IF(N$3-3&gt;0,N$3-3,0)</f>
        <v>4</v>
      </c>
      <c r="P7" s="29" t="s">
        <v>35</v>
      </c>
      <c r="Q7" s="30" t="s">
        <v>34</v>
      </c>
      <c r="R7" s="28">
        <f>IF(Q$3-3&gt;0,Q$3-3,0)</f>
        <v>5</v>
      </c>
      <c r="S7" s="29" t="s">
        <v>35</v>
      </c>
      <c r="T7" s="133" t="s">
        <v>32</v>
      </c>
      <c r="U7" s="28">
        <f>IF(T$3-3&gt;0,T$3-3,0)</f>
        <v>4</v>
      </c>
      <c r="V7" s="29" t="s">
        <v>35</v>
      </c>
      <c r="W7" s="133" t="s">
        <v>32</v>
      </c>
      <c r="X7" s="28">
        <f>IF(W$3-3&gt;0,W$3-3,0)</f>
        <v>3</v>
      </c>
      <c r="Y7" s="29" t="s">
        <v>35</v>
      </c>
      <c r="Z7" s="30"/>
      <c r="AA7" s="28">
        <f>IF(Z$3-3&gt;0,Z$3-3,0)</f>
        <v>0</v>
      </c>
      <c r="AB7" s="29" t="s">
        <v>35</v>
      </c>
      <c r="AC7" s="30"/>
      <c r="AD7" s="28">
        <f>IF(AC$3-3&gt;0,AC$3-3,0)</f>
        <v>0</v>
      </c>
      <c r="AE7" s="29" t="s">
        <v>35</v>
      </c>
      <c r="AF7" s="30"/>
      <c r="AG7" s="28">
        <f>IF(AF$3-3&gt;0,AF$3-3,0)</f>
        <v>0</v>
      </c>
      <c r="AH7" s="29" t="s">
        <v>35</v>
      </c>
      <c r="AI7" s="30"/>
      <c r="AJ7" s="28">
        <f>IF(AI$3-3&gt;0,AI$3-3,0)</f>
        <v>0</v>
      </c>
      <c r="AK7" s="29" t="s">
        <v>35</v>
      </c>
      <c r="AL7" s="30"/>
      <c r="AM7" s="28">
        <f>IF(AL$3-3&gt;0,AL$3-3,0)</f>
        <v>0</v>
      </c>
      <c r="AN7" s="29" t="s">
        <v>35</v>
      </c>
      <c r="AO7" s="30"/>
      <c r="AP7" s="28">
        <f>IF(AO$3-3&gt;0,AO$3-3,0)</f>
        <v>0</v>
      </c>
      <c r="AQ7" s="29" t="s">
        <v>35</v>
      </c>
      <c r="AR7" s="30"/>
      <c r="AS7" s="28">
        <f>IF(AR$3-3&gt;0,AR$3-3,0)</f>
        <v>0</v>
      </c>
      <c r="AT7" s="29" t="s">
        <v>35</v>
      </c>
      <c r="AU7" s="30"/>
      <c r="AV7" s="28">
        <f>IF(AU$3-3&gt;0,AU$3-3,0)</f>
        <v>0</v>
      </c>
      <c r="AW7" s="29" t="s">
        <v>35</v>
      </c>
      <c r="AX7" s="30"/>
      <c r="AY7" s="28">
        <f>IF(AX$3-3&gt;0,AX$3-3,0)</f>
        <v>0</v>
      </c>
      <c r="AZ7" s="29" t="s">
        <v>35</v>
      </c>
      <c r="BA7" s="30"/>
      <c r="BB7" s="28">
        <f>IF(BA$3-3&gt;0,BA$3-3,0)</f>
        <v>0</v>
      </c>
      <c r="BC7" s="29" t="s">
        <v>35</v>
      </c>
      <c r="BD7" s="30"/>
      <c r="BE7" s="28">
        <f>IF(BD$3-3&gt;0,BD$3-3,0)</f>
        <v>0</v>
      </c>
      <c r="BF7" s="29" t="s">
        <v>35</v>
      </c>
      <c r="BG7" s="30"/>
      <c r="BH7" s="28">
        <f>IF(BG$3-3&gt;0,BG$3-3,0)</f>
        <v>0</v>
      </c>
      <c r="BI7" s="29" t="s">
        <v>35</v>
      </c>
      <c r="BJ7" s="30"/>
      <c r="BK7" s="28">
        <f>IF(BJ$3-3&gt;0,BJ$3-3,0)</f>
        <v>0</v>
      </c>
      <c r="BL7" s="29" t="s">
        <v>35</v>
      </c>
      <c r="BM7" s="30"/>
      <c r="BN7" s="28">
        <f>IF(BM$3-3&gt;0,BM$3-3,0)</f>
        <v>0</v>
      </c>
      <c r="BO7" s="29" t="s">
        <v>35</v>
      </c>
      <c r="BP7" s="30"/>
      <c r="BQ7" s="28">
        <f>IF(BP$3-3&gt;0,BP$3-3,0)</f>
        <v>0</v>
      </c>
      <c r="BR7" s="29" t="s">
        <v>35</v>
      </c>
      <c r="BS7" s="30"/>
      <c r="BT7" s="28">
        <f>IF(BS$3-3&gt;0,BS$3-3,0)</f>
        <v>0</v>
      </c>
      <c r="BU7" s="29" t="s">
        <v>35</v>
      </c>
      <c r="BV7" s="30"/>
      <c r="BW7" s="28">
        <f>IF(BV$3-3&gt;0,BV$3-3,0)</f>
        <v>0</v>
      </c>
    </row>
    <row r="8" spans="1:75">
      <c r="A8" s="29" t="s">
        <v>37</v>
      </c>
      <c r="B8" s="30" t="s">
        <v>46</v>
      </c>
      <c r="C8" s="28">
        <f>IF(B$3-4&gt;0,B$3-4,0)</f>
        <v>3</v>
      </c>
      <c r="D8" s="29" t="s">
        <v>37</v>
      </c>
      <c r="E8" s="30" t="s">
        <v>46</v>
      </c>
      <c r="F8" s="28">
        <f>IF(E$3-4&gt;0,E$3-4,0)</f>
        <v>6</v>
      </c>
      <c r="G8" s="29" t="s">
        <v>37</v>
      </c>
      <c r="H8" s="30" t="s">
        <v>34</v>
      </c>
      <c r="I8" s="28">
        <f>IF(H$3-4&gt;0,H$3-4,0)</f>
        <v>4</v>
      </c>
      <c r="J8" s="29" t="s">
        <v>37</v>
      </c>
      <c r="K8" s="30" t="s">
        <v>38</v>
      </c>
      <c r="L8" s="28">
        <f>IF(K$3-4&gt;0,K$3-4,0)</f>
        <v>1</v>
      </c>
      <c r="M8" s="29" t="s">
        <v>37</v>
      </c>
      <c r="N8" s="30" t="s">
        <v>57</v>
      </c>
      <c r="O8" s="28">
        <f>IF(N$3-4&gt;0,N$3-4,0)</f>
        <v>3</v>
      </c>
      <c r="P8" s="29" t="s">
        <v>37</v>
      </c>
      <c r="Q8" s="30" t="s">
        <v>46</v>
      </c>
      <c r="R8" s="28">
        <f>IF(Q$3-4&gt;0,Q$3-4,0)</f>
        <v>4</v>
      </c>
      <c r="S8" s="29" t="s">
        <v>37</v>
      </c>
      <c r="T8" s="30" t="s">
        <v>38</v>
      </c>
      <c r="U8" s="28">
        <f>IF(T$3-4&gt;0,T$3-4,0)</f>
        <v>3</v>
      </c>
      <c r="V8" s="29" t="s">
        <v>37</v>
      </c>
      <c r="W8" s="133" t="s">
        <v>44</v>
      </c>
      <c r="X8" s="28">
        <f>IF(W$3-4&gt;0,W$3-4,0)</f>
        <v>2</v>
      </c>
      <c r="Y8" s="29" t="s">
        <v>37</v>
      </c>
      <c r="Z8" s="30"/>
      <c r="AA8" s="28">
        <f>IF(Z$3-4&gt;0,Z$3-4,0)</f>
        <v>0</v>
      </c>
      <c r="AB8" s="29" t="s">
        <v>37</v>
      </c>
      <c r="AC8" s="30"/>
      <c r="AD8" s="28">
        <f>IF(AC$3-4&gt;0,AC$3-4,0)</f>
        <v>0</v>
      </c>
      <c r="AE8" s="29" t="s">
        <v>37</v>
      </c>
      <c r="AF8" s="30"/>
      <c r="AG8" s="28">
        <f>IF(AF$3-4&gt;0,AF$3-4,0)</f>
        <v>0</v>
      </c>
      <c r="AH8" s="29" t="s">
        <v>37</v>
      </c>
      <c r="AI8" s="30"/>
      <c r="AJ8" s="28">
        <f>IF(AI$3-4&gt;0,AI$3-4,0)</f>
        <v>0</v>
      </c>
      <c r="AK8" s="29" t="s">
        <v>37</v>
      </c>
      <c r="AL8" s="30"/>
      <c r="AM8" s="28">
        <f>IF(AL$3-4&gt;0,AL$3-4,0)</f>
        <v>0</v>
      </c>
      <c r="AN8" s="29" t="s">
        <v>37</v>
      </c>
      <c r="AO8" s="30"/>
      <c r="AP8" s="28">
        <f>IF(AO$3-4&gt;0,AO$3-4,0)</f>
        <v>0</v>
      </c>
      <c r="AQ8" s="29" t="s">
        <v>37</v>
      </c>
      <c r="AR8" s="30"/>
      <c r="AS8" s="28">
        <f>IF(AR$3-4&gt;0,AR$3-4,0)</f>
        <v>0</v>
      </c>
      <c r="AT8" s="29" t="s">
        <v>37</v>
      </c>
      <c r="AU8" s="30"/>
      <c r="AV8" s="28">
        <f>IF(AU$3-4&gt;0,AU$3-4,0)</f>
        <v>0</v>
      </c>
      <c r="AW8" s="29" t="s">
        <v>37</v>
      </c>
      <c r="AX8" s="30"/>
      <c r="AY8" s="28">
        <f>IF(AX$3-4&gt;0,AX$3-4,0)</f>
        <v>0</v>
      </c>
      <c r="AZ8" s="29" t="s">
        <v>37</v>
      </c>
      <c r="BA8" s="30"/>
      <c r="BB8" s="28">
        <f>IF(BA$3-4&gt;0,BA$3-4,0)</f>
        <v>0</v>
      </c>
      <c r="BC8" s="29" t="s">
        <v>37</v>
      </c>
      <c r="BD8" s="30"/>
      <c r="BE8" s="28">
        <f>IF(BD$3-4&gt;0,BD$3-4,0)</f>
        <v>0</v>
      </c>
      <c r="BF8" s="29" t="s">
        <v>37</v>
      </c>
      <c r="BG8" s="30"/>
      <c r="BH8" s="28">
        <f>IF(BG$3-4&gt;0,BG$3-4,0)</f>
        <v>0</v>
      </c>
      <c r="BI8" s="29" t="s">
        <v>37</v>
      </c>
      <c r="BJ8" s="30"/>
      <c r="BK8" s="28">
        <f>IF(BJ$3-4&gt;0,BJ$3-4,0)</f>
        <v>0</v>
      </c>
      <c r="BL8" s="29" t="s">
        <v>37</v>
      </c>
      <c r="BM8" s="30"/>
      <c r="BN8" s="28">
        <f>IF(BM$3-4&gt;0,BM$3-4,0)</f>
        <v>0</v>
      </c>
      <c r="BO8" s="29" t="s">
        <v>37</v>
      </c>
      <c r="BP8" s="30"/>
      <c r="BQ8" s="28">
        <f>IF(BP$3-4&gt;0,BP$3-4,0)</f>
        <v>0</v>
      </c>
      <c r="BR8" s="29" t="s">
        <v>37</v>
      </c>
      <c r="BS8" s="30"/>
      <c r="BT8" s="28">
        <f>IF(BS$3-4&gt;0,BS$3-4,0)</f>
        <v>0</v>
      </c>
      <c r="BU8" s="29" t="s">
        <v>37</v>
      </c>
      <c r="BV8" s="30"/>
      <c r="BW8" s="28">
        <f>IF(BV$3-4&gt;0,BV$3-4,0)</f>
        <v>0</v>
      </c>
    </row>
    <row r="9" spans="1:75">
      <c r="A9" s="29" t="s">
        <v>39</v>
      </c>
      <c r="B9" s="30" t="s">
        <v>57</v>
      </c>
      <c r="C9" s="28">
        <f>IF(B$3-5&gt;0,B$3-5,0)</f>
        <v>2</v>
      </c>
      <c r="D9" s="29" t="s">
        <v>39</v>
      </c>
      <c r="E9" s="133" t="s">
        <v>32</v>
      </c>
      <c r="F9" s="28">
        <f>IF(E$3-5&gt;0,E$3-5,0)</f>
        <v>5</v>
      </c>
      <c r="G9" s="29" t="s">
        <v>39</v>
      </c>
      <c r="H9" s="30" t="s">
        <v>57</v>
      </c>
      <c r="I9" s="28">
        <f>IF(H$3-5&gt;0,H$3-5,0)</f>
        <v>3</v>
      </c>
      <c r="J9" s="29" t="s">
        <v>39</v>
      </c>
      <c r="K9" s="30"/>
      <c r="L9" s="28">
        <f>IF(K$3-5&gt;0,K$3-5,0)</f>
        <v>0</v>
      </c>
      <c r="M9" s="29" t="s">
        <v>39</v>
      </c>
      <c r="N9" s="30" t="s">
        <v>38</v>
      </c>
      <c r="O9" s="28">
        <f>IF(N$3-5&gt;0,N$3-5,0)</f>
        <v>2</v>
      </c>
      <c r="P9" s="29" t="s">
        <v>39</v>
      </c>
      <c r="Q9" s="30" t="s">
        <v>57</v>
      </c>
      <c r="R9" s="28">
        <f>IF(Q$3-5&gt;0,Q$3-5,0)</f>
        <v>3</v>
      </c>
      <c r="S9" s="29" t="s">
        <v>39</v>
      </c>
      <c r="T9" s="30" t="s">
        <v>34</v>
      </c>
      <c r="U9" s="28">
        <f>IF(T$3-5&gt;0,T$3-5,0)</f>
        <v>2</v>
      </c>
      <c r="V9" s="29" t="s">
        <v>39</v>
      </c>
      <c r="W9" s="30" t="s">
        <v>57</v>
      </c>
      <c r="X9" s="28">
        <f>IF(W$3-5&gt;0,W$3-5,0)</f>
        <v>1</v>
      </c>
      <c r="Y9" s="29" t="s">
        <v>39</v>
      </c>
      <c r="Z9" s="30"/>
      <c r="AA9" s="28">
        <f>IF(Z$3-5&gt;0,Z$3-5,0)</f>
        <v>0</v>
      </c>
      <c r="AB9" s="29" t="s">
        <v>39</v>
      </c>
      <c r="AC9" s="30"/>
      <c r="AD9" s="28">
        <f>IF(AC$3-5&gt;0,AC$3-5,0)</f>
        <v>0</v>
      </c>
      <c r="AE9" s="29" t="s">
        <v>39</v>
      </c>
      <c r="AF9" s="30"/>
      <c r="AG9" s="28">
        <f>IF(AF$3-5&gt;0,AF$3-5,0)</f>
        <v>0</v>
      </c>
      <c r="AH9" s="29" t="s">
        <v>39</v>
      </c>
      <c r="AI9" s="30"/>
      <c r="AJ9" s="28">
        <f>IF(AI$3-5&gt;0,AI$3-5,0)</f>
        <v>0</v>
      </c>
      <c r="AK9" s="29" t="s">
        <v>39</v>
      </c>
      <c r="AL9" s="30"/>
      <c r="AM9" s="28">
        <f>IF(AL$3-5&gt;0,AL$3-5,0)</f>
        <v>0</v>
      </c>
      <c r="AN9" s="29" t="s">
        <v>39</v>
      </c>
      <c r="AO9" s="30"/>
      <c r="AP9" s="28">
        <f>IF(AO$3-5&gt;0,AO$3-5,0)</f>
        <v>0</v>
      </c>
      <c r="AQ9" s="29" t="s">
        <v>39</v>
      </c>
      <c r="AR9" s="30"/>
      <c r="AS9" s="28">
        <f>IF(AR$3-5&gt;0,AR$3-5,0)</f>
        <v>0</v>
      </c>
      <c r="AT9" s="29" t="s">
        <v>39</v>
      </c>
      <c r="AU9" s="30"/>
      <c r="AV9" s="28">
        <f>IF(AU$3-5&gt;0,AU$3-5,0)</f>
        <v>0</v>
      </c>
      <c r="AW9" s="29" t="s">
        <v>39</v>
      </c>
      <c r="AX9" s="30"/>
      <c r="AY9" s="28">
        <f>IF(AX$3-5&gt;0,AX$3-5,0)</f>
        <v>0</v>
      </c>
      <c r="AZ9" s="29" t="s">
        <v>39</v>
      </c>
      <c r="BA9" s="30"/>
      <c r="BB9" s="28">
        <f>IF(BA$3-5&gt;0,BA$3-5,0)</f>
        <v>0</v>
      </c>
      <c r="BC9" s="29" t="s">
        <v>39</v>
      </c>
      <c r="BD9" s="30"/>
      <c r="BE9" s="28">
        <f>IF(BD$3-5&gt;0,BD$3-5,0)</f>
        <v>0</v>
      </c>
      <c r="BF9" s="29" t="s">
        <v>39</v>
      </c>
      <c r="BG9" s="30"/>
      <c r="BH9" s="28">
        <f>IF(BG$3-5&gt;0,BG$3-5,0)</f>
        <v>0</v>
      </c>
      <c r="BI9" s="29" t="s">
        <v>39</v>
      </c>
      <c r="BJ9" s="30"/>
      <c r="BK9" s="28">
        <f>IF(BJ$3-5&gt;0,BJ$3-5,0)</f>
        <v>0</v>
      </c>
      <c r="BL9" s="29" t="s">
        <v>39</v>
      </c>
      <c r="BM9" s="30"/>
      <c r="BN9" s="28">
        <f>IF(BM$3-5&gt;0,BM$3-5,0)</f>
        <v>0</v>
      </c>
      <c r="BO9" s="29" t="s">
        <v>39</v>
      </c>
      <c r="BP9" s="30"/>
      <c r="BQ9" s="28">
        <f>IF(BP$3-5&gt;0,BP$3-5,0)</f>
        <v>0</v>
      </c>
      <c r="BR9" s="29" t="s">
        <v>39</v>
      </c>
      <c r="BS9" s="30"/>
      <c r="BT9" s="28">
        <f>IF(BS$3-5&gt;0,BS$3-5,0)</f>
        <v>0</v>
      </c>
      <c r="BU9" s="29" t="s">
        <v>39</v>
      </c>
      <c r="BV9" s="30"/>
      <c r="BW9" s="28">
        <f>IF(BV$3-5&gt;0,BV$3-5,0)</f>
        <v>0</v>
      </c>
    </row>
    <row r="10" spans="1:75">
      <c r="A10" s="29" t="s">
        <v>41</v>
      </c>
      <c r="B10" s="30" t="s">
        <v>38</v>
      </c>
      <c r="C10" s="28">
        <f>IF(B$3-6&gt;0,B$3-6,0)</f>
        <v>1</v>
      </c>
      <c r="D10" s="29" t="s">
        <v>41</v>
      </c>
      <c r="E10" s="30" t="s">
        <v>42</v>
      </c>
      <c r="F10" s="28">
        <f>IF(E$3-6&gt;0,E$3-6,0)</f>
        <v>4</v>
      </c>
      <c r="G10" s="29" t="s">
        <v>41</v>
      </c>
      <c r="H10" s="30" t="s">
        <v>46</v>
      </c>
      <c r="I10" s="28">
        <f>IF(H$3-6&gt;0,H$3-6,0)</f>
        <v>2</v>
      </c>
      <c r="J10" s="29" t="s">
        <v>41</v>
      </c>
      <c r="K10" s="30"/>
      <c r="L10" s="28">
        <f>IF(K$3-6&gt;0,K$3-6,0)</f>
        <v>0</v>
      </c>
      <c r="M10" s="29" t="s">
        <v>41</v>
      </c>
      <c r="N10" s="133" t="s">
        <v>64</v>
      </c>
      <c r="O10" s="28">
        <f>IF(N$3-6&gt;0,N$3-6,0)</f>
        <v>1</v>
      </c>
      <c r="P10" s="29" t="s">
        <v>41</v>
      </c>
      <c r="Q10" s="133" t="s">
        <v>64</v>
      </c>
      <c r="R10" s="28">
        <f>IF(Q$3-6&gt;0,Q$3-6,0)</f>
        <v>2</v>
      </c>
      <c r="S10" s="29" t="s">
        <v>41</v>
      </c>
      <c r="T10" s="30" t="s">
        <v>46</v>
      </c>
      <c r="U10" s="28">
        <f>IF(T$3-6&gt;0,T$3-6,0)</f>
        <v>1</v>
      </c>
      <c r="V10" s="29" t="s">
        <v>41</v>
      </c>
      <c r="W10" s="30"/>
      <c r="X10" s="28">
        <f>IF(W$3-6&gt;0,W$3-6,0)</f>
        <v>0</v>
      </c>
      <c r="Y10" s="29" t="s">
        <v>41</v>
      </c>
      <c r="Z10" s="30"/>
      <c r="AA10" s="28">
        <f>IF(Z$3-6&gt;0,Z$3-6,0)</f>
        <v>0</v>
      </c>
      <c r="AB10" s="29" t="s">
        <v>41</v>
      </c>
      <c r="AC10" s="30"/>
      <c r="AD10" s="28">
        <f>IF(AC$3-6&gt;0,AC$3-6,0)</f>
        <v>0</v>
      </c>
      <c r="AE10" s="29" t="s">
        <v>41</v>
      </c>
      <c r="AF10" s="30"/>
      <c r="AG10" s="28">
        <f>IF(AF$3-6&gt;0,AF$3-6,0)</f>
        <v>0</v>
      </c>
      <c r="AH10" s="29" t="s">
        <v>41</v>
      </c>
      <c r="AI10" s="30"/>
      <c r="AJ10" s="28">
        <f>IF(AI$3-6&gt;0,AI$3-6,0)</f>
        <v>0</v>
      </c>
      <c r="AK10" s="29" t="s">
        <v>41</v>
      </c>
      <c r="AL10" s="30"/>
      <c r="AM10" s="28">
        <f>IF(AL$3-6&gt;0,AL$3-6,0)</f>
        <v>0</v>
      </c>
      <c r="AN10" s="29" t="s">
        <v>41</v>
      </c>
      <c r="AO10" s="30"/>
      <c r="AP10" s="28">
        <f>IF(AO$3-6&gt;0,AO$3-6,0)</f>
        <v>0</v>
      </c>
      <c r="AQ10" s="29" t="s">
        <v>41</v>
      </c>
      <c r="AR10" s="30"/>
      <c r="AS10" s="28">
        <f>IF(AR$3-6&gt;0,AR$3-6,0)</f>
        <v>0</v>
      </c>
      <c r="AT10" s="29" t="s">
        <v>41</v>
      </c>
      <c r="AU10" s="30"/>
      <c r="AV10" s="28">
        <f>IF(AU$3-6&gt;0,AU$3-6,0)</f>
        <v>0</v>
      </c>
      <c r="AW10" s="29" t="s">
        <v>41</v>
      </c>
      <c r="AX10" s="30"/>
      <c r="AY10" s="28">
        <f>IF(AX$3-6&gt;0,AX$3-6,0)</f>
        <v>0</v>
      </c>
      <c r="AZ10" s="29" t="s">
        <v>41</v>
      </c>
      <c r="BA10" s="30"/>
      <c r="BB10" s="28">
        <f>IF(BA$3-6&gt;0,BA$3-6,0)</f>
        <v>0</v>
      </c>
      <c r="BC10" s="29" t="s">
        <v>41</v>
      </c>
      <c r="BD10" s="30"/>
      <c r="BE10" s="28">
        <f>IF(BD$3-6&gt;0,BD$3-6,0)</f>
        <v>0</v>
      </c>
      <c r="BF10" s="29" t="s">
        <v>41</v>
      </c>
      <c r="BG10" s="30"/>
      <c r="BH10" s="28">
        <f>IF(BG$3-6&gt;0,BG$3-6,0)</f>
        <v>0</v>
      </c>
      <c r="BI10" s="29" t="s">
        <v>41</v>
      </c>
      <c r="BJ10" s="30"/>
      <c r="BK10" s="28">
        <f>IF(BJ$3-6&gt;0,BJ$3-6,0)</f>
        <v>0</v>
      </c>
      <c r="BL10" s="29" t="s">
        <v>41</v>
      </c>
      <c r="BM10" s="30"/>
      <c r="BN10" s="28">
        <f>IF(BM$3-6&gt;0,BM$3-6,0)</f>
        <v>0</v>
      </c>
      <c r="BO10" s="29" t="s">
        <v>41</v>
      </c>
      <c r="BP10" s="30"/>
      <c r="BQ10" s="28">
        <f>IF(BP$3-6&gt;0,BP$3-6,0)</f>
        <v>0</v>
      </c>
      <c r="BR10" s="29" t="s">
        <v>41</v>
      </c>
      <c r="BS10" s="30"/>
      <c r="BT10" s="28">
        <f>IF(BS$3-6&gt;0,BS$3-6,0)</f>
        <v>0</v>
      </c>
      <c r="BU10" s="29" t="s">
        <v>41</v>
      </c>
      <c r="BV10" s="30"/>
      <c r="BW10" s="28">
        <f>IF(BV$3-6&gt;0,BV$3-6,0)</f>
        <v>0</v>
      </c>
    </row>
    <row r="11" spans="1:75">
      <c r="A11" s="29" t="s">
        <v>43</v>
      </c>
      <c r="B11" s="30"/>
      <c r="C11" s="28">
        <f>IF(B$3-7&gt;0,B$3-7,0)</f>
        <v>0</v>
      </c>
      <c r="D11" s="29" t="s">
        <v>43</v>
      </c>
      <c r="E11" s="30" t="s">
        <v>38</v>
      </c>
      <c r="F11" s="28">
        <f>IF(E$3-7&gt;0,E$3-7,0)</f>
        <v>3</v>
      </c>
      <c r="G11" s="29" t="s">
        <v>43</v>
      </c>
      <c r="H11" s="30" t="s">
        <v>38</v>
      </c>
      <c r="I11" s="28">
        <f>IF(H$3-7&gt;0,H$3-7,0)</f>
        <v>1</v>
      </c>
      <c r="J11" s="29" t="s">
        <v>43</v>
      </c>
      <c r="K11" s="30"/>
      <c r="L11" s="28">
        <f>IF(K$3-7&gt;0,K$3-7,0)</f>
        <v>0</v>
      </c>
      <c r="M11" s="29" t="s">
        <v>43</v>
      </c>
      <c r="N11" s="30"/>
      <c r="O11" s="28">
        <f>IF(N$3-7&gt;0,N$3-7,0)</f>
        <v>0</v>
      </c>
      <c r="P11" s="29" t="s">
        <v>43</v>
      </c>
      <c r="Q11" s="133" t="s">
        <v>135</v>
      </c>
      <c r="R11" s="28">
        <f>IF(Q$3-7&gt;0,Q$3-7,0)</f>
        <v>1</v>
      </c>
      <c r="S11" s="29" t="s">
        <v>43</v>
      </c>
      <c r="T11" s="30"/>
      <c r="U11" s="28">
        <f>IF(T$3-7&gt;0,T$3-7,0)</f>
        <v>0</v>
      </c>
      <c r="V11" s="29" t="s">
        <v>43</v>
      </c>
      <c r="W11" s="30"/>
      <c r="X11" s="28">
        <f>IF(W$3-7&gt;0,W$3-7,0)</f>
        <v>0</v>
      </c>
      <c r="Y11" s="29" t="s">
        <v>43</v>
      </c>
      <c r="Z11" s="30"/>
      <c r="AA11" s="28">
        <f>IF(Z$3-7&gt;0,Z$3-7,0)</f>
        <v>0</v>
      </c>
      <c r="AB11" s="29" t="s">
        <v>43</v>
      </c>
      <c r="AC11" s="30"/>
      <c r="AD11" s="28">
        <f>IF(AC$3-7&gt;0,AC$3-7,0)</f>
        <v>0</v>
      </c>
      <c r="AE11" s="29" t="s">
        <v>43</v>
      </c>
      <c r="AF11" s="30"/>
      <c r="AG11" s="28">
        <f>IF(AF$3-7&gt;0,AF$3-7,0)</f>
        <v>0</v>
      </c>
      <c r="AH11" s="29" t="s">
        <v>43</v>
      </c>
      <c r="AI11" s="30"/>
      <c r="AJ11" s="28">
        <f>IF(AI$3-7&gt;0,AI$3-7,0)</f>
        <v>0</v>
      </c>
      <c r="AK11" s="29" t="s">
        <v>43</v>
      </c>
      <c r="AL11" s="30"/>
      <c r="AM11" s="28">
        <f>IF(AL$3-7&gt;0,AL$3-7,0)</f>
        <v>0</v>
      </c>
      <c r="AN11" s="29" t="s">
        <v>43</v>
      </c>
      <c r="AO11" s="30"/>
      <c r="AP11" s="28">
        <f>IF(AO$3-7&gt;0,AO$3-7,0)</f>
        <v>0</v>
      </c>
      <c r="AQ11" s="29" t="s">
        <v>43</v>
      </c>
      <c r="AR11" s="30"/>
      <c r="AS11" s="28">
        <f>IF(AR$3-7&gt;0,AR$3-7,0)</f>
        <v>0</v>
      </c>
      <c r="AT11" s="29" t="s">
        <v>43</v>
      </c>
      <c r="AU11" s="30"/>
      <c r="AV11" s="28">
        <f>IF(AU$3-7&gt;0,AU$3-7,0)</f>
        <v>0</v>
      </c>
      <c r="AW11" s="29" t="s">
        <v>43</v>
      </c>
      <c r="AX11" s="30"/>
      <c r="AY11" s="28">
        <f>IF(AX$3-7&gt;0,AX$3-7,0)</f>
        <v>0</v>
      </c>
      <c r="AZ11" s="29" t="s">
        <v>43</v>
      </c>
      <c r="BA11" s="30"/>
      <c r="BB11" s="28">
        <f>IF(BA$3-7&gt;0,BA$3-7,0)</f>
        <v>0</v>
      </c>
      <c r="BC11" s="29" t="s">
        <v>43</v>
      </c>
      <c r="BD11" s="30"/>
      <c r="BE11" s="28">
        <f>IF(BD$3-7&gt;0,BD$3-7,0)</f>
        <v>0</v>
      </c>
      <c r="BF11" s="29" t="s">
        <v>43</v>
      </c>
      <c r="BG11" s="30"/>
      <c r="BH11" s="28">
        <f>IF(BG$3-7&gt;0,BG$3-7,0)</f>
        <v>0</v>
      </c>
      <c r="BI11" s="29" t="s">
        <v>43</v>
      </c>
      <c r="BJ11" s="30"/>
      <c r="BK11" s="28">
        <f>IF(BJ$3-7&gt;0,BJ$3-7,0)</f>
        <v>0</v>
      </c>
      <c r="BL11" s="29" t="s">
        <v>43</v>
      </c>
      <c r="BM11" s="30"/>
      <c r="BN11" s="28">
        <f>IF(BM$3-7&gt;0,BM$3-7,0)</f>
        <v>0</v>
      </c>
      <c r="BO11" s="29" t="s">
        <v>43</v>
      </c>
      <c r="BP11" s="30"/>
      <c r="BQ11" s="28">
        <f>IF(BP$3-7&gt;0,BP$3-7,0)</f>
        <v>0</v>
      </c>
      <c r="BR11" s="29" t="s">
        <v>43</v>
      </c>
      <c r="BS11" s="30"/>
      <c r="BT11" s="28">
        <f>IF(BS$3-7&gt;0,BS$3-7,0)</f>
        <v>0</v>
      </c>
      <c r="BU11" s="29" t="s">
        <v>43</v>
      </c>
      <c r="BV11" s="30"/>
      <c r="BW11" s="28">
        <f>IF(BV$3-7&gt;0,BV$3-7,0)</f>
        <v>0</v>
      </c>
    </row>
    <row r="12" spans="1:75">
      <c r="A12" s="29" t="s">
        <v>45</v>
      </c>
      <c r="B12" s="30"/>
      <c r="C12" s="28">
        <f>IF(B$3-8&gt;0,B$3-8,0)</f>
        <v>0</v>
      </c>
      <c r="D12" s="29" t="s">
        <v>45</v>
      </c>
      <c r="E12" s="133" t="s">
        <v>72</v>
      </c>
      <c r="F12" s="28">
        <f>IF(E$3-8&gt;0,E$3-8,0)</f>
        <v>2</v>
      </c>
      <c r="G12" s="29" t="s">
        <v>45</v>
      </c>
      <c r="H12" s="30"/>
      <c r="I12" s="28">
        <f>IF(H$3-8&gt;0,H$3-8,0)</f>
        <v>0</v>
      </c>
      <c r="J12" s="29" t="s">
        <v>45</v>
      </c>
      <c r="K12" s="30"/>
      <c r="L12" s="28">
        <f>IF(K$3-8&gt;0,K$3-8,0)</f>
        <v>0</v>
      </c>
      <c r="M12" s="29" t="s">
        <v>45</v>
      </c>
      <c r="N12" s="30"/>
      <c r="O12" s="28">
        <f>IF(N$3-8&gt;0,N$3-8,0)</f>
        <v>0</v>
      </c>
      <c r="P12" s="29" t="s">
        <v>45</v>
      </c>
      <c r="Q12" s="30"/>
      <c r="R12" s="28">
        <f>IF(Q$3-8&gt;0,Q$3-8,0)</f>
        <v>0</v>
      </c>
      <c r="S12" s="29" t="s">
        <v>45</v>
      </c>
      <c r="T12" s="30"/>
      <c r="U12" s="28">
        <f>IF(T$3-8&gt;0,T$3-8,0)</f>
        <v>0</v>
      </c>
      <c r="V12" s="29" t="s">
        <v>45</v>
      </c>
      <c r="W12" s="30"/>
      <c r="X12" s="28">
        <f>IF(W$3-8&gt;0,W$3-8,0)</f>
        <v>0</v>
      </c>
      <c r="Y12" s="29" t="s">
        <v>45</v>
      </c>
      <c r="Z12" s="30"/>
      <c r="AA12" s="28">
        <f>IF(Z$3-8&gt;0,Z$3-8,0)</f>
        <v>0</v>
      </c>
      <c r="AB12" s="29" t="s">
        <v>45</v>
      </c>
      <c r="AC12" s="30"/>
      <c r="AD12" s="28">
        <f>IF(AC$3-8&gt;0,AC$3-8,0)</f>
        <v>0</v>
      </c>
      <c r="AE12" s="29" t="s">
        <v>45</v>
      </c>
      <c r="AF12" s="30"/>
      <c r="AG12" s="28">
        <f>IF(AF$3-8&gt;0,AF$3-8,0)</f>
        <v>0</v>
      </c>
      <c r="AH12" s="29" t="s">
        <v>45</v>
      </c>
      <c r="AI12" s="30"/>
      <c r="AJ12" s="28">
        <f>IF(AI$3-8&gt;0,AI$3-8,0)</f>
        <v>0</v>
      </c>
      <c r="AK12" s="29" t="s">
        <v>45</v>
      </c>
      <c r="AL12" s="30"/>
      <c r="AM12" s="28">
        <f>IF(AL$3-8&gt;0,AL$3-8,0)</f>
        <v>0</v>
      </c>
      <c r="AN12" s="29" t="s">
        <v>45</v>
      </c>
      <c r="AO12" s="30"/>
      <c r="AP12" s="28">
        <f>IF(AO$3-8&gt;0,AO$3-8,0)</f>
        <v>0</v>
      </c>
      <c r="AQ12" s="29" t="s">
        <v>45</v>
      </c>
      <c r="AR12" s="30"/>
      <c r="AS12" s="28">
        <f>IF(AR$3-8&gt;0,AR$3-8,0)</f>
        <v>0</v>
      </c>
      <c r="AT12" s="29" t="s">
        <v>45</v>
      </c>
      <c r="AU12" s="30"/>
      <c r="AV12" s="28">
        <f>IF(AU$3-8&gt;0,AU$3-8,0)</f>
        <v>0</v>
      </c>
      <c r="AW12" s="29" t="s">
        <v>45</v>
      </c>
      <c r="AX12" s="30"/>
      <c r="AY12" s="28">
        <f>IF(AX$3-8&gt;0,AX$3-8,0)</f>
        <v>0</v>
      </c>
      <c r="AZ12" s="29" t="s">
        <v>45</v>
      </c>
      <c r="BA12" s="30"/>
      <c r="BB12" s="28">
        <f>IF(BA$3-8&gt;0,BA$3-8,0)</f>
        <v>0</v>
      </c>
      <c r="BC12" s="29" t="s">
        <v>45</v>
      </c>
      <c r="BD12" s="30"/>
      <c r="BE12" s="28">
        <f>IF(BD$3-8&gt;0,BD$3-8,0)</f>
        <v>0</v>
      </c>
      <c r="BF12" s="29" t="s">
        <v>45</v>
      </c>
      <c r="BG12" s="30"/>
      <c r="BH12" s="28">
        <f>IF(BG$3-8&gt;0,BG$3-8,0)</f>
        <v>0</v>
      </c>
      <c r="BI12" s="29" t="s">
        <v>45</v>
      </c>
      <c r="BJ12" s="30"/>
      <c r="BK12" s="28">
        <f>IF(BJ$3-8&gt;0,BJ$3-8,0)</f>
        <v>0</v>
      </c>
      <c r="BL12" s="29" t="s">
        <v>45</v>
      </c>
      <c r="BM12" s="30"/>
      <c r="BN12" s="28">
        <f>IF(BM$3-8&gt;0,BM$3-8,0)</f>
        <v>0</v>
      </c>
      <c r="BO12" s="29" t="s">
        <v>45</v>
      </c>
      <c r="BP12" s="30"/>
      <c r="BQ12" s="28">
        <f>IF(BP$3-8&gt;0,BP$3-8,0)</f>
        <v>0</v>
      </c>
      <c r="BR12" s="29" t="s">
        <v>45</v>
      </c>
      <c r="BS12" s="30"/>
      <c r="BT12" s="28">
        <f>IF(BS$3-8&gt;0,BS$3-8,0)</f>
        <v>0</v>
      </c>
      <c r="BU12" s="29" t="s">
        <v>45</v>
      </c>
      <c r="BV12" s="30"/>
      <c r="BW12" s="28">
        <f>IF(BV$3-8&gt;0,BV$3-8,0)</f>
        <v>0</v>
      </c>
    </row>
    <row r="13" spans="1:75">
      <c r="A13" s="29" t="s">
        <v>47</v>
      </c>
      <c r="B13" s="30"/>
      <c r="C13" s="28">
        <f>IF(B$3-9&gt;0,B$3-9,0)</f>
        <v>0</v>
      </c>
      <c r="D13" s="29" t="s">
        <v>47</v>
      </c>
      <c r="E13" s="133" t="s">
        <v>64</v>
      </c>
      <c r="F13" s="28">
        <f>IF(E$3-9&gt;0,E$3-9,0)</f>
        <v>1</v>
      </c>
      <c r="G13" s="29" t="s">
        <v>47</v>
      </c>
      <c r="H13" s="30"/>
      <c r="I13" s="28">
        <f>IF(H$3-9&gt;0,H$3-9,0)</f>
        <v>0</v>
      </c>
      <c r="J13" s="29" t="s">
        <v>47</v>
      </c>
      <c r="K13" s="30"/>
      <c r="L13" s="28">
        <f>IF(K$3-9&gt;0,K$3-9,0)</f>
        <v>0</v>
      </c>
      <c r="M13" s="29" t="s">
        <v>47</v>
      </c>
      <c r="N13" s="30"/>
      <c r="O13" s="28">
        <f>IF(N$3-9&gt;0,N$3-9,0)</f>
        <v>0</v>
      </c>
      <c r="P13" s="29" t="s">
        <v>47</v>
      </c>
      <c r="Q13" s="30"/>
      <c r="R13" s="28">
        <f>IF(Q$3-9&gt;0,Q$3-9,0)</f>
        <v>0</v>
      </c>
      <c r="S13" s="29" t="s">
        <v>47</v>
      </c>
      <c r="T13" s="30"/>
      <c r="U13" s="28">
        <f>IF(T$3-9&gt;0,T$3-9,0)</f>
        <v>0</v>
      </c>
      <c r="V13" s="29" t="s">
        <v>47</v>
      </c>
      <c r="W13" s="30"/>
      <c r="X13" s="28">
        <f>IF(W$3-9&gt;0,W$3-9,0)</f>
        <v>0</v>
      </c>
      <c r="Y13" s="29" t="s">
        <v>47</v>
      </c>
      <c r="Z13" s="30"/>
      <c r="AA13" s="28">
        <f>IF(Z$3-9&gt;0,Z$3-9,0)</f>
        <v>0</v>
      </c>
      <c r="AB13" s="29" t="s">
        <v>47</v>
      </c>
      <c r="AC13" s="30"/>
      <c r="AD13" s="28">
        <f>IF(AC$3-9&gt;0,AC$3-9,0)</f>
        <v>0</v>
      </c>
      <c r="AE13" s="29" t="s">
        <v>47</v>
      </c>
      <c r="AF13" s="30"/>
      <c r="AG13" s="28">
        <f>IF(AF$3-9&gt;0,AF$3-9,0)</f>
        <v>0</v>
      </c>
      <c r="AH13" s="29" t="s">
        <v>47</v>
      </c>
      <c r="AI13" s="30"/>
      <c r="AJ13" s="28">
        <f>IF(AI$3-9&gt;0,AI$3-9,0)</f>
        <v>0</v>
      </c>
      <c r="AK13" s="29" t="s">
        <v>47</v>
      </c>
      <c r="AL13" s="30"/>
      <c r="AM13" s="28">
        <f>IF(AL$3-9&gt;0,AL$3-9,0)</f>
        <v>0</v>
      </c>
      <c r="AN13" s="29" t="s">
        <v>47</v>
      </c>
      <c r="AO13" s="30"/>
      <c r="AP13" s="28">
        <f>IF(AO$3-9&gt;0,AO$3-9,0)</f>
        <v>0</v>
      </c>
      <c r="AQ13" s="29" t="s">
        <v>47</v>
      </c>
      <c r="AR13" s="30"/>
      <c r="AS13" s="28">
        <f>IF(AR$3-9&gt;0,AR$3-9,0)</f>
        <v>0</v>
      </c>
      <c r="AT13" s="29" t="s">
        <v>47</v>
      </c>
      <c r="AU13" s="30"/>
      <c r="AV13" s="28">
        <f>IF(AU$3-9&gt;0,AU$3-9,0)</f>
        <v>0</v>
      </c>
      <c r="AW13" s="29" t="s">
        <v>47</v>
      </c>
      <c r="AX13" s="30"/>
      <c r="AY13" s="28">
        <f>IF(AX$3-9&gt;0,AX$3-9,0)</f>
        <v>0</v>
      </c>
      <c r="AZ13" s="29" t="s">
        <v>47</v>
      </c>
      <c r="BA13" s="30"/>
      <c r="BB13" s="28">
        <f>IF(BA$3-9&gt;0,BA$3-9,0)</f>
        <v>0</v>
      </c>
      <c r="BC13" s="29" t="s">
        <v>47</v>
      </c>
      <c r="BD13" s="30"/>
      <c r="BE13" s="28">
        <f>IF(BD$3-9&gt;0,BD$3-9,0)</f>
        <v>0</v>
      </c>
      <c r="BF13" s="29" t="s">
        <v>47</v>
      </c>
      <c r="BG13" s="30"/>
      <c r="BH13" s="28">
        <f>IF(BG$3-9&gt;0,BG$3-9,0)</f>
        <v>0</v>
      </c>
      <c r="BI13" s="29" t="s">
        <v>47</v>
      </c>
      <c r="BJ13" s="30"/>
      <c r="BK13" s="28">
        <f>IF(BJ$3-9&gt;0,BJ$3-9,0)</f>
        <v>0</v>
      </c>
      <c r="BL13" s="29" t="s">
        <v>47</v>
      </c>
      <c r="BM13" s="30"/>
      <c r="BN13" s="28">
        <f>IF(BM$3-9&gt;0,BM$3-9,0)</f>
        <v>0</v>
      </c>
      <c r="BO13" s="29" t="s">
        <v>47</v>
      </c>
      <c r="BP13" s="30"/>
      <c r="BQ13" s="28">
        <f>IF(BP$3-9&gt;0,BP$3-9,0)</f>
        <v>0</v>
      </c>
      <c r="BR13" s="29" t="s">
        <v>47</v>
      </c>
      <c r="BS13" s="30"/>
      <c r="BT13" s="28">
        <f>IF(BS$3-9&gt;0,BS$3-9,0)</f>
        <v>0</v>
      </c>
      <c r="BU13" s="29" t="s">
        <v>47</v>
      </c>
      <c r="BV13" s="30"/>
      <c r="BW13" s="28">
        <f>IF(BV$3-9&gt;0,BV$3-9,0)</f>
        <v>0</v>
      </c>
    </row>
    <row r="14" spans="1:75">
      <c r="A14" s="29" t="s">
        <v>49</v>
      </c>
      <c r="B14" s="30"/>
      <c r="C14" s="28">
        <f>IF(B$3-10&gt;0,B$3-10,0)</f>
        <v>0</v>
      </c>
      <c r="D14" s="29" t="s">
        <v>49</v>
      </c>
      <c r="E14" s="30"/>
      <c r="F14" s="28">
        <f>IF(E$3-10&gt;0,E$3-10,0)</f>
        <v>0</v>
      </c>
      <c r="G14" s="29" t="s">
        <v>49</v>
      </c>
      <c r="H14" s="30"/>
      <c r="I14" s="28">
        <f>IF(H$3-10&gt;0,H$3-10,0)</f>
        <v>0</v>
      </c>
      <c r="J14" s="29" t="s">
        <v>49</v>
      </c>
      <c r="K14" s="30"/>
      <c r="L14" s="28">
        <f>IF(K$3-10&gt;0,K$3-10,0)</f>
        <v>0</v>
      </c>
      <c r="M14" s="29" t="s">
        <v>49</v>
      </c>
      <c r="N14" s="30"/>
      <c r="O14" s="28">
        <f>IF(N$3-10&gt;0,N$3-10,0)</f>
        <v>0</v>
      </c>
      <c r="P14" s="29" t="s">
        <v>49</v>
      </c>
      <c r="Q14" s="30"/>
      <c r="R14" s="28">
        <f>IF(Q$3-10&gt;0,Q$3-10,0)</f>
        <v>0</v>
      </c>
      <c r="S14" s="29" t="s">
        <v>49</v>
      </c>
      <c r="T14" s="30"/>
      <c r="U14" s="28">
        <f>IF(T$3-10&gt;0,T$3-10,0)</f>
        <v>0</v>
      </c>
      <c r="V14" s="29" t="s">
        <v>49</v>
      </c>
      <c r="W14" s="30"/>
      <c r="X14" s="28">
        <f>IF(W$3-10&gt;0,W$3-10,0)</f>
        <v>0</v>
      </c>
      <c r="Y14" s="29" t="s">
        <v>49</v>
      </c>
      <c r="Z14" s="30"/>
      <c r="AA14" s="28">
        <f>IF(Z$3-10&gt;0,Z$3-10,0)</f>
        <v>0</v>
      </c>
      <c r="AB14" s="29" t="s">
        <v>49</v>
      </c>
      <c r="AC14" s="30"/>
      <c r="AD14" s="28">
        <f>IF(AC$3-10&gt;0,AC$3-10,0)</f>
        <v>0</v>
      </c>
      <c r="AE14" s="29" t="s">
        <v>49</v>
      </c>
      <c r="AF14" s="30"/>
      <c r="AG14" s="28">
        <f>IF(AF$3-10&gt;0,AF$3-10,0)</f>
        <v>0</v>
      </c>
      <c r="AH14" s="29" t="s">
        <v>49</v>
      </c>
      <c r="AI14" s="30"/>
      <c r="AJ14" s="28">
        <f>IF(AI$3-10&gt;0,AI$3-10,0)</f>
        <v>0</v>
      </c>
      <c r="AK14" s="29" t="s">
        <v>49</v>
      </c>
      <c r="AL14" s="30"/>
      <c r="AM14" s="28">
        <f>IF(AL$3-10&gt;0,AL$3-10,0)</f>
        <v>0</v>
      </c>
      <c r="AN14" s="29" t="s">
        <v>49</v>
      </c>
      <c r="AO14" s="30"/>
      <c r="AP14" s="28">
        <f>IF(AO$3-10&gt;0,AO$3-10,0)</f>
        <v>0</v>
      </c>
      <c r="AQ14" s="29" t="s">
        <v>49</v>
      </c>
      <c r="AR14" s="30"/>
      <c r="AS14" s="28">
        <f>IF(AR$3-10&gt;0,AR$3-10,0)</f>
        <v>0</v>
      </c>
      <c r="AT14" s="29" t="s">
        <v>49</v>
      </c>
      <c r="AU14" s="30"/>
      <c r="AV14" s="28">
        <f>IF(AU$3-10&gt;0,AU$3-10,0)</f>
        <v>0</v>
      </c>
      <c r="AW14" s="29" t="s">
        <v>49</v>
      </c>
      <c r="AX14" s="30"/>
      <c r="AY14" s="28">
        <f>IF(AX$3-10&gt;0,AX$3-10,0)</f>
        <v>0</v>
      </c>
      <c r="AZ14" s="29" t="s">
        <v>49</v>
      </c>
      <c r="BA14" s="30"/>
      <c r="BB14" s="28">
        <f>IF(BA$3-10&gt;0,BA$3-10,0)</f>
        <v>0</v>
      </c>
      <c r="BC14" s="29" t="s">
        <v>49</v>
      </c>
      <c r="BD14" s="30"/>
      <c r="BE14" s="28">
        <f>IF(BD$3-10&gt;0,BD$3-10,0)</f>
        <v>0</v>
      </c>
      <c r="BF14" s="29" t="s">
        <v>49</v>
      </c>
      <c r="BG14" s="30"/>
      <c r="BH14" s="28">
        <f>IF(BG$3-10&gt;0,BG$3-10,0)</f>
        <v>0</v>
      </c>
      <c r="BI14" s="29" t="s">
        <v>49</v>
      </c>
      <c r="BJ14" s="30"/>
      <c r="BK14" s="28">
        <f>IF(BJ$3-10&gt;0,BJ$3-10,0)</f>
        <v>0</v>
      </c>
      <c r="BL14" s="29" t="s">
        <v>49</v>
      </c>
      <c r="BM14" s="30"/>
      <c r="BN14" s="28">
        <f>IF(BM$3-10&gt;0,BM$3-10,0)</f>
        <v>0</v>
      </c>
      <c r="BO14" s="29" t="s">
        <v>49</v>
      </c>
      <c r="BP14" s="30"/>
      <c r="BQ14" s="28">
        <f>IF(BP$3-10&gt;0,BP$3-10,0)</f>
        <v>0</v>
      </c>
      <c r="BR14" s="29" t="s">
        <v>49</v>
      </c>
      <c r="BS14" s="30"/>
      <c r="BT14" s="28">
        <f>IF(BS$3-10&gt;0,BS$3-10,0)</f>
        <v>0</v>
      </c>
      <c r="BU14" s="29" t="s">
        <v>49</v>
      </c>
      <c r="BV14" s="30"/>
      <c r="BW14" s="28">
        <f>IF(BV$3-10&gt;0,BV$3-10,0)</f>
        <v>0</v>
      </c>
    </row>
    <row r="15" spans="1:75">
      <c r="A15" s="29" t="s">
        <v>50</v>
      </c>
      <c r="B15" s="30"/>
      <c r="C15" s="28">
        <f>IF(B$3-11&gt;0,B$3-11,0)</f>
        <v>0</v>
      </c>
      <c r="D15" s="29" t="s">
        <v>50</v>
      </c>
      <c r="E15" s="30"/>
      <c r="F15" s="28">
        <f>IF(E$3-11&gt;0,E$3-11,0)</f>
        <v>0</v>
      </c>
      <c r="G15" s="29" t="s">
        <v>50</v>
      </c>
      <c r="H15" s="30"/>
      <c r="I15" s="28">
        <f>IF(H$3-11&gt;0,H$3-11,0)</f>
        <v>0</v>
      </c>
      <c r="J15" s="29" t="s">
        <v>50</v>
      </c>
      <c r="K15" s="30"/>
      <c r="L15" s="28">
        <f>IF(K$3-11&gt;0,K$3-11,0)</f>
        <v>0</v>
      </c>
      <c r="M15" s="29" t="s">
        <v>50</v>
      </c>
      <c r="N15" s="30"/>
      <c r="O15" s="28">
        <f>IF(N$3-11&gt;0,N$3-11,0)</f>
        <v>0</v>
      </c>
      <c r="P15" s="29" t="s">
        <v>50</v>
      </c>
      <c r="Q15" s="30"/>
      <c r="R15" s="28">
        <f>IF(Q$3-11&gt;0,Q$3-11,0)</f>
        <v>0</v>
      </c>
      <c r="S15" s="29" t="s">
        <v>50</v>
      </c>
      <c r="T15" s="30"/>
      <c r="U15" s="28">
        <f>IF(T$3-11&gt;0,T$3-11,0)</f>
        <v>0</v>
      </c>
      <c r="V15" s="29" t="s">
        <v>50</v>
      </c>
      <c r="W15" s="30"/>
      <c r="X15" s="28">
        <f>IF(W$3-11&gt;0,W$3-11,0)</f>
        <v>0</v>
      </c>
      <c r="Y15" s="29" t="s">
        <v>50</v>
      </c>
      <c r="Z15" s="30"/>
      <c r="AA15" s="28">
        <f>IF(Z$3-11&gt;0,Z$3-11,0)</f>
        <v>0</v>
      </c>
      <c r="AB15" s="29" t="s">
        <v>50</v>
      </c>
      <c r="AC15" s="30"/>
      <c r="AD15" s="28">
        <f>IF(AC$3-11&gt;0,AC$3-11,0)</f>
        <v>0</v>
      </c>
      <c r="AE15" s="29" t="s">
        <v>50</v>
      </c>
      <c r="AF15" s="30"/>
      <c r="AG15" s="28">
        <f>IF(AF$3-11&gt;0,AF$3-11,0)</f>
        <v>0</v>
      </c>
      <c r="AH15" s="29" t="s">
        <v>50</v>
      </c>
      <c r="AI15" s="30"/>
      <c r="AJ15" s="28">
        <f>IF(AI$3-11&gt;0,AI$3-11,0)</f>
        <v>0</v>
      </c>
      <c r="AK15" s="29" t="s">
        <v>50</v>
      </c>
      <c r="AL15" s="30"/>
      <c r="AM15" s="28">
        <f>IF(AL$3-11&gt;0,AL$3-11,0)</f>
        <v>0</v>
      </c>
      <c r="AN15" s="29" t="s">
        <v>50</v>
      </c>
      <c r="AO15" s="30"/>
      <c r="AP15" s="28">
        <f>IF(AO$3-11&gt;0,AO$3-11,0)</f>
        <v>0</v>
      </c>
      <c r="AQ15" s="29" t="s">
        <v>50</v>
      </c>
      <c r="AR15" s="30"/>
      <c r="AS15" s="28">
        <f>IF(AR$3-11&gt;0,AR$3-11,0)</f>
        <v>0</v>
      </c>
      <c r="AT15" s="29" t="s">
        <v>50</v>
      </c>
      <c r="AU15" s="30"/>
      <c r="AV15" s="28">
        <f>IF(AU$3-11&gt;0,AU$3-11,0)</f>
        <v>0</v>
      </c>
      <c r="AW15" s="29" t="s">
        <v>50</v>
      </c>
      <c r="AX15" s="30"/>
      <c r="AY15" s="28">
        <f>IF(AX$3-11&gt;0,AX$3-11,0)</f>
        <v>0</v>
      </c>
      <c r="AZ15" s="29" t="s">
        <v>50</v>
      </c>
      <c r="BA15" s="30"/>
      <c r="BB15" s="28">
        <f>IF(BA$3-11&gt;0,BA$3-11,0)</f>
        <v>0</v>
      </c>
      <c r="BC15" s="29" t="s">
        <v>50</v>
      </c>
      <c r="BD15" s="30"/>
      <c r="BE15" s="28">
        <f>IF(BD$3-11&gt;0,BD$3-11,0)</f>
        <v>0</v>
      </c>
      <c r="BF15" s="29" t="s">
        <v>50</v>
      </c>
      <c r="BG15" s="30"/>
      <c r="BH15" s="28">
        <f>IF(BG$3-11&gt;0,BG$3-11,0)</f>
        <v>0</v>
      </c>
      <c r="BI15" s="29" t="s">
        <v>50</v>
      </c>
      <c r="BJ15" s="30"/>
      <c r="BK15" s="28">
        <f>IF(BJ$3-11&gt;0,BJ$3-11,0)</f>
        <v>0</v>
      </c>
      <c r="BL15" s="29" t="s">
        <v>50</v>
      </c>
      <c r="BM15" s="30"/>
      <c r="BN15" s="28">
        <f>IF(BM$3-11&gt;0,BM$3-11,0)</f>
        <v>0</v>
      </c>
      <c r="BO15" s="29" t="s">
        <v>50</v>
      </c>
      <c r="BP15" s="30"/>
      <c r="BQ15" s="28">
        <f>IF(BP$3-11&gt;0,BP$3-11,0)</f>
        <v>0</v>
      </c>
      <c r="BR15" s="29" t="s">
        <v>50</v>
      </c>
      <c r="BS15" s="30"/>
      <c r="BT15" s="28">
        <f>IF(BS$3-11&gt;0,BS$3-11,0)</f>
        <v>0</v>
      </c>
      <c r="BU15" s="29" t="s">
        <v>50</v>
      </c>
      <c r="BV15" s="30"/>
      <c r="BW15" s="28">
        <f>IF(BV$3-11&gt;0,BV$3-11,0)</f>
        <v>0</v>
      </c>
    </row>
    <row r="16" spans="1:75">
      <c r="A16" s="29" t="s">
        <v>52</v>
      </c>
      <c r="B16" s="30"/>
      <c r="C16" s="28">
        <f>IF(B$3-12&gt;0,B$3-12,0)</f>
        <v>0</v>
      </c>
      <c r="D16" s="29" t="s">
        <v>52</v>
      </c>
      <c r="E16" s="30"/>
      <c r="F16" s="28">
        <f>IF(E$3-12&gt;0,E$3-12,0)</f>
        <v>0</v>
      </c>
      <c r="G16" s="29" t="s">
        <v>52</v>
      </c>
      <c r="H16" s="30"/>
      <c r="I16" s="28">
        <f>IF(H$3-12&gt;0,H$3-12,0)</f>
        <v>0</v>
      </c>
      <c r="J16" s="29" t="s">
        <v>52</v>
      </c>
      <c r="K16" s="30"/>
      <c r="L16" s="28">
        <f>IF(K$3-12&gt;0,K$3-12,0)</f>
        <v>0</v>
      </c>
      <c r="M16" s="29" t="s">
        <v>52</v>
      </c>
      <c r="N16" s="30"/>
      <c r="O16" s="28">
        <f>IF(N$3-12&gt;0,N$3-12,0)</f>
        <v>0</v>
      </c>
      <c r="P16" s="29" t="s">
        <v>52</v>
      </c>
      <c r="Q16" s="30"/>
      <c r="R16" s="28">
        <f>IF(Q$3-12&gt;0,Q$3-12,0)</f>
        <v>0</v>
      </c>
      <c r="S16" s="29" t="s">
        <v>52</v>
      </c>
      <c r="T16" s="30"/>
      <c r="U16" s="28">
        <f>IF(T$3-12&gt;0,T$3-12,0)</f>
        <v>0</v>
      </c>
      <c r="V16" s="29" t="s">
        <v>52</v>
      </c>
      <c r="W16" s="30"/>
      <c r="X16" s="28">
        <f>IF(W$3-12&gt;0,W$3-12,0)</f>
        <v>0</v>
      </c>
      <c r="Y16" s="29" t="s">
        <v>52</v>
      </c>
      <c r="Z16" s="30"/>
      <c r="AA16" s="28">
        <f>IF(Z$3-12&gt;0,Z$3-12,0)</f>
        <v>0</v>
      </c>
      <c r="AB16" s="29" t="s">
        <v>52</v>
      </c>
      <c r="AC16" s="30"/>
      <c r="AD16" s="28">
        <f>IF(AC$3-12&gt;0,AC$3-12,0)</f>
        <v>0</v>
      </c>
      <c r="AE16" s="29" t="s">
        <v>52</v>
      </c>
      <c r="AF16" s="30"/>
      <c r="AG16" s="28">
        <f>IF(AF$3-12&gt;0,AF$3-12,0)</f>
        <v>0</v>
      </c>
      <c r="AH16" s="29" t="s">
        <v>52</v>
      </c>
      <c r="AI16" s="30"/>
      <c r="AJ16" s="28">
        <f>IF(AI$3-12&gt;0,AI$3-12,0)</f>
        <v>0</v>
      </c>
      <c r="AK16" s="29" t="s">
        <v>52</v>
      </c>
      <c r="AL16" s="30"/>
      <c r="AM16" s="28">
        <f>IF(AL$3-12&gt;0,AL$3-12,0)</f>
        <v>0</v>
      </c>
      <c r="AN16" s="29" t="s">
        <v>52</v>
      </c>
      <c r="AO16" s="30"/>
      <c r="AP16" s="28">
        <f>IF(AO$3-12&gt;0,AO$3-12,0)</f>
        <v>0</v>
      </c>
      <c r="AQ16" s="29" t="s">
        <v>52</v>
      </c>
      <c r="AR16" s="30"/>
      <c r="AS16" s="28">
        <f>IF(AR$3-12&gt;0,AR$3-12,0)</f>
        <v>0</v>
      </c>
      <c r="AT16" s="29" t="s">
        <v>52</v>
      </c>
      <c r="AU16" s="30"/>
      <c r="AV16" s="28">
        <f>IF(AU$3-12&gt;0,AU$3-12,0)</f>
        <v>0</v>
      </c>
      <c r="AW16" s="29" t="s">
        <v>52</v>
      </c>
      <c r="AX16" s="30"/>
      <c r="AY16" s="28">
        <f>IF(AX$3-12&gt;0,AX$3-12,0)</f>
        <v>0</v>
      </c>
      <c r="AZ16" s="29" t="s">
        <v>52</v>
      </c>
      <c r="BA16" s="30"/>
      <c r="BB16" s="28">
        <f>IF(BA$3-12&gt;0,BA$3-12,0)</f>
        <v>0</v>
      </c>
      <c r="BC16" s="29" t="s">
        <v>52</v>
      </c>
      <c r="BD16" s="30"/>
      <c r="BE16" s="28">
        <f>IF(BD$3-12&gt;0,BD$3-12,0)</f>
        <v>0</v>
      </c>
      <c r="BF16" s="29" t="s">
        <v>52</v>
      </c>
      <c r="BG16" s="30"/>
      <c r="BH16" s="28">
        <f>IF(BG$3-12&gt;0,BG$3-12,0)</f>
        <v>0</v>
      </c>
      <c r="BI16" s="29" t="s">
        <v>52</v>
      </c>
      <c r="BJ16" s="30"/>
      <c r="BK16" s="28">
        <f>IF(BJ$3-12&gt;0,BJ$3-12,0)</f>
        <v>0</v>
      </c>
      <c r="BL16" s="29" t="s">
        <v>52</v>
      </c>
      <c r="BM16" s="30"/>
      <c r="BN16" s="28">
        <f>IF(BM$3-12&gt;0,BM$3-12,0)</f>
        <v>0</v>
      </c>
      <c r="BO16" s="29" t="s">
        <v>52</v>
      </c>
      <c r="BP16" s="30"/>
      <c r="BQ16" s="28">
        <f>IF(BP$3-12&gt;0,BP$3-12,0)</f>
        <v>0</v>
      </c>
      <c r="BR16" s="29" t="s">
        <v>52</v>
      </c>
      <c r="BS16" s="30"/>
      <c r="BT16" s="28">
        <f>IF(BS$3-12&gt;0,BS$3-12,0)</f>
        <v>0</v>
      </c>
      <c r="BU16" s="29" t="s">
        <v>52</v>
      </c>
      <c r="BV16" s="30"/>
      <c r="BW16" s="28">
        <f>IF(BV$3-12&gt;0,BV$3-12,0)</f>
        <v>0</v>
      </c>
    </row>
    <row r="17" spans="1:75">
      <c r="A17" s="29" t="s">
        <v>54</v>
      </c>
      <c r="B17" s="30"/>
      <c r="C17" s="28">
        <f>IF(B$3-13&gt;0,B$3-13,0)</f>
        <v>0</v>
      </c>
      <c r="D17" s="29" t="s">
        <v>54</v>
      </c>
      <c r="E17" s="30"/>
      <c r="F17" s="28">
        <f>IF(E$3-13&gt;0,E$3-13,0)</f>
        <v>0</v>
      </c>
      <c r="G17" s="29" t="s">
        <v>54</v>
      </c>
      <c r="H17" s="30"/>
      <c r="I17" s="28">
        <f>IF(H$3-13&gt;0,H$3-13,0)</f>
        <v>0</v>
      </c>
      <c r="J17" s="29" t="s">
        <v>54</v>
      </c>
      <c r="K17" s="30"/>
      <c r="L17" s="28">
        <f>IF(K$3-13&gt;0,K$3-13,0)</f>
        <v>0</v>
      </c>
      <c r="M17" s="29" t="s">
        <v>54</v>
      </c>
      <c r="N17" s="30"/>
      <c r="O17" s="28">
        <f>IF(N$3-13&gt;0,N$3-13,0)</f>
        <v>0</v>
      </c>
      <c r="P17" s="29" t="s">
        <v>54</v>
      </c>
      <c r="Q17" s="30"/>
      <c r="R17" s="28">
        <f>IF(Q$3-13&gt;0,Q$3-13,0)</f>
        <v>0</v>
      </c>
      <c r="S17" s="29" t="s">
        <v>54</v>
      </c>
      <c r="T17" s="30"/>
      <c r="U17" s="28">
        <f>IF(T$3-13&gt;0,T$3-13,0)</f>
        <v>0</v>
      </c>
      <c r="V17" s="29" t="s">
        <v>54</v>
      </c>
      <c r="W17" s="30"/>
      <c r="X17" s="28">
        <f>IF(W$3-13&gt;0,W$3-13,0)</f>
        <v>0</v>
      </c>
      <c r="Y17" s="29" t="s">
        <v>54</v>
      </c>
      <c r="Z17" s="30"/>
      <c r="AA17" s="28">
        <f>IF(Z$3-13&gt;0,Z$3-13,0)</f>
        <v>0</v>
      </c>
      <c r="AB17" s="29" t="s">
        <v>54</v>
      </c>
      <c r="AC17" s="30"/>
      <c r="AD17" s="28">
        <f>IF(AC$3-13&gt;0,AC$3-13,0)</f>
        <v>0</v>
      </c>
      <c r="AE17" s="29" t="s">
        <v>54</v>
      </c>
      <c r="AF17" s="30"/>
      <c r="AG17" s="28">
        <f>IF(AF$3-13&gt;0,AF$3-13,0)</f>
        <v>0</v>
      </c>
      <c r="AH17" s="29" t="s">
        <v>54</v>
      </c>
      <c r="AI17" s="30"/>
      <c r="AJ17" s="28">
        <f>IF(AI$3-13&gt;0,AI$3-13,0)</f>
        <v>0</v>
      </c>
      <c r="AK17" s="29" t="s">
        <v>54</v>
      </c>
      <c r="AL17" s="30"/>
      <c r="AM17" s="28">
        <f>IF(AL$3-13&gt;0,AL$3-13,0)</f>
        <v>0</v>
      </c>
      <c r="AN17" s="29" t="s">
        <v>54</v>
      </c>
      <c r="AO17" s="30"/>
      <c r="AP17" s="28">
        <f>IF(AO$3-13&gt;0,AO$3-13,0)</f>
        <v>0</v>
      </c>
      <c r="AQ17" s="29" t="s">
        <v>54</v>
      </c>
      <c r="AR17" s="30"/>
      <c r="AS17" s="28">
        <f>IF(AR$3-13&gt;0,AR$3-13,0)</f>
        <v>0</v>
      </c>
      <c r="AT17" s="29" t="s">
        <v>54</v>
      </c>
      <c r="AU17" s="30"/>
      <c r="AV17" s="28">
        <f>IF(AU$3-13&gt;0,AU$3-13,0)</f>
        <v>0</v>
      </c>
      <c r="AW17" s="29" t="s">
        <v>54</v>
      </c>
      <c r="AX17" s="30"/>
      <c r="AY17" s="28">
        <f>IF(AX$3-13&gt;0,AX$3-13,0)</f>
        <v>0</v>
      </c>
      <c r="AZ17" s="29" t="s">
        <v>54</v>
      </c>
      <c r="BA17" s="30"/>
      <c r="BB17" s="28">
        <f>IF(BA$3-13&gt;0,BA$3-13,0)</f>
        <v>0</v>
      </c>
      <c r="BC17" s="29" t="s">
        <v>54</v>
      </c>
      <c r="BD17" s="30"/>
      <c r="BE17" s="28">
        <f>IF(BD$3-13&gt;0,BD$3-13,0)</f>
        <v>0</v>
      </c>
      <c r="BF17" s="29" t="s">
        <v>54</v>
      </c>
      <c r="BG17" s="30"/>
      <c r="BH17" s="28">
        <f>IF(BG$3-13&gt;0,BG$3-13,0)</f>
        <v>0</v>
      </c>
      <c r="BI17" s="29" t="s">
        <v>54</v>
      </c>
      <c r="BJ17" s="30"/>
      <c r="BK17" s="28">
        <f>IF(BJ$3-13&gt;0,BJ$3-13,0)</f>
        <v>0</v>
      </c>
      <c r="BL17" s="29" t="s">
        <v>54</v>
      </c>
      <c r="BM17" s="30"/>
      <c r="BN17" s="28">
        <f>IF(BM$3-13&gt;0,BM$3-13,0)</f>
        <v>0</v>
      </c>
      <c r="BO17" s="29" t="s">
        <v>54</v>
      </c>
      <c r="BP17" s="30"/>
      <c r="BQ17" s="28">
        <f>IF(BP$3-13&gt;0,BP$3-13,0)</f>
        <v>0</v>
      </c>
      <c r="BR17" s="29" t="s">
        <v>54</v>
      </c>
      <c r="BS17" s="30"/>
      <c r="BT17" s="28">
        <f>IF(BS$3-13&gt;0,BS$3-13,0)</f>
        <v>0</v>
      </c>
      <c r="BU17" s="29" t="s">
        <v>54</v>
      </c>
      <c r="BV17" s="30"/>
      <c r="BW17" s="28">
        <f>IF(BV$3-13&gt;0,BV$3-13,0)</f>
        <v>0</v>
      </c>
    </row>
    <row r="18" spans="1:75">
      <c r="A18" s="29" t="s">
        <v>56</v>
      </c>
      <c r="B18" s="30"/>
      <c r="C18" s="28">
        <f>IF(B$3-14&gt;0,B$3-14,0)</f>
        <v>0</v>
      </c>
      <c r="D18" s="29" t="s">
        <v>56</v>
      </c>
      <c r="E18" s="30"/>
      <c r="F18" s="28">
        <f>IF(E$3-14&gt;0,E$3-14,0)</f>
        <v>0</v>
      </c>
      <c r="G18" s="29" t="s">
        <v>56</v>
      </c>
      <c r="H18" s="30"/>
      <c r="I18" s="28">
        <f>IF(H$3-14&gt;0,H$3-14,0)</f>
        <v>0</v>
      </c>
      <c r="J18" s="29" t="s">
        <v>56</v>
      </c>
      <c r="K18" s="30"/>
      <c r="L18" s="28">
        <f>IF(K$3-14&gt;0,K$3-14,0)</f>
        <v>0</v>
      </c>
      <c r="M18" s="29" t="s">
        <v>56</v>
      </c>
      <c r="N18" s="30"/>
      <c r="O18" s="28">
        <f>IF(N$3-14&gt;0,N$3-14,0)</f>
        <v>0</v>
      </c>
      <c r="P18" s="29" t="s">
        <v>56</v>
      </c>
      <c r="Q18" s="30"/>
      <c r="R18" s="28">
        <f>IF(Q$3-14&gt;0,Q$3-14,0)</f>
        <v>0</v>
      </c>
      <c r="S18" s="29" t="s">
        <v>56</v>
      </c>
      <c r="T18" s="30"/>
      <c r="U18" s="28">
        <f>IF(T$3-14&gt;0,T$3-14,0)</f>
        <v>0</v>
      </c>
      <c r="V18" s="29" t="s">
        <v>56</v>
      </c>
      <c r="W18" s="30"/>
      <c r="X18" s="28">
        <f>IF(W$3-14&gt;0,W$3-14,0)</f>
        <v>0</v>
      </c>
      <c r="Y18" s="29" t="s">
        <v>56</v>
      </c>
      <c r="Z18" s="30"/>
      <c r="AA18" s="28">
        <f>IF(Z$3-14&gt;0,Z$3-14,0)</f>
        <v>0</v>
      </c>
      <c r="AB18" s="29" t="s">
        <v>56</v>
      </c>
      <c r="AC18" s="30"/>
      <c r="AD18" s="28">
        <f>IF(AC$3-14&gt;0,AC$3-14,0)</f>
        <v>0</v>
      </c>
      <c r="AE18" s="29" t="s">
        <v>56</v>
      </c>
      <c r="AF18" s="30"/>
      <c r="AG18" s="28">
        <f>IF(AF$3-14&gt;0,AF$3-14,0)</f>
        <v>0</v>
      </c>
      <c r="AH18" s="29" t="s">
        <v>56</v>
      </c>
      <c r="AI18" s="30"/>
      <c r="AJ18" s="28">
        <f>IF(AI$3-14&gt;0,AI$3-14,0)</f>
        <v>0</v>
      </c>
      <c r="AK18" s="29" t="s">
        <v>56</v>
      </c>
      <c r="AL18" s="30"/>
      <c r="AM18" s="28">
        <f>IF(AL$3-14&gt;0,AL$3-14,0)</f>
        <v>0</v>
      </c>
      <c r="AN18" s="29" t="s">
        <v>56</v>
      </c>
      <c r="AO18" s="30"/>
      <c r="AP18" s="28">
        <f>IF(AO$3-14&gt;0,AO$3-14,0)</f>
        <v>0</v>
      </c>
      <c r="AQ18" s="29" t="s">
        <v>56</v>
      </c>
      <c r="AR18" s="30"/>
      <c r="AS18" s="28">
        <f>IF(AR$3-14&gt;0,AR$3-14,0)</f>
        <v>0</v>
      </c>
      <c r="AT18" s="29" t="s">
        <v>56</v>
      </c>
      <c r="AU18" s="30"/>
      <c r="AV18" s="28">
        <f>IF(AU$3-14&gt;0,AU$3-14,0)</f>
        <v>0</v>
      </c>
      <c r="AW18" s="29" t="s">
        <v>56</v>
      </c>
      <c r="AX18" s="30"/>
      <c r="AY18" s="28">
        <f>IF(AX$3-14&gt;0,AX$3-14,0)</f>
        <v>0</v>
      </c>
      <c r="AZ18" s="29" t="s">
        <v>56</v>
      </c>
      <c r="BA18" s="30"/>
      <c r="BB18" s="28">
        <f>IF(BA$3-14&gt;0,BA$3-14,0)</f>
        <v>0</v>
      </c>
      <c r="BC18" s="29" t="s">
        <v>56</v>
      </c>
      <c r="BD18" s="30"/>
      <c r="BE18" s="28">
        <f>IF(BD$3-14&gt;0,BD$3-14,0)</f>
        <v>0</v>
      </c>
      <c r="BF18" s="29" t="s">
        <v>56</v>
      </c>
      <c r="BG18" s="30"/>
      <c r="BH18" s="28">
        <f>IF(BG$3-14&gt;0,BG$3-14,0)</f>
        <v>0</v>
      </c>
      <c r="BI18" s="29" t="s">
        <v>56</v>
      </c>
      <c r="BJ18" s="30"/>
      <c r="BK18" s="28">
        <f>IF(BJ$3-14&gt;0,BJ$3-14,0)</f>
        <v>0</v>
      </c>
      <c r="BL18" s="29" t="s">
        <v>56</v>
      </c>
      <c r="BM18" s="30"/>
      <c r="BN18" s="28">
        <f>IF(BM$3-14&gt;0,BM$3-14,0)</f>
        <v>0</v>
      </c>
      <c r="BO18" s="29" t="s">
        <v>56</v>
      </c>
      <c r="BP18" s="30"/>
      <c r="BQ18" s="28">
        <f>IF(BP$3-14&gt;0,BP$3-14,0)</f>
        <v>0</v>
      </c>
      <c r="BR18" s="29" t="s">
        <v>56</v>
      </c>
      <c r="BS18" s="30"/>
      <c r="BT18" s="28">
        <f>IF(BS$3-14&gt;0,BS$3-14,0)</f>
        <v>0</v>
      </c>
      <c r="BU18" s="29" t="s">
        <v>56</v>
      </c>
      <c r="BV18" s="30"/>
      <c r="BW18" s="28">
        <f>IF(BV$3-14&gt;0,BV$3-14,0)</f>
        <v>0</v>
      </c>
    </row>
    <row r="19" spans="1:75">
      <c r="A19" s="29" t="s">
        <v>58</v>
      </c>
      <c r="B19" s="30"/>
      <c r="C19" s="28">
        <f>IF(B$3-15&gt;0,B$3-15,0)</f>
        <v>0</v>
      </c>
      <c r="D19" s="29" t="s">
        <v>58</v>
      </c>
      <c r="E19" s="30"/>
      <c r="F19" s="28">
        <f>IF(E$3-15&gt;0,E$3-15,0)</f>
        <v>0</v>
      </c>
      <c r="G19" s="29" t="s">
        <v>58</v>
      </c>
      <c r="H19" s="30"/>
      <c r="I19" s="28">
        <f>IF(H$3-15&gt;0,H$3-15,0)</f>
        <v>0</v>
      </c>
      <c r="J19" s="29" t="s">
        <v>58</v>
      </c>
      <c r="K19" s="30"/>
      <c r="L19" s="28">
        <f>IF(K$3-15&gt;0,K$3-15,0)</f>
        <v>0</v>
      </c>
      <c r="M19" s="29" t="s">
        <v>58</v>
      </c>
      <c r="N19" s="30"/>
      <c r="O19" s="28">
        <f>IF(N$3-15&gt;0,N$3-15,0)</f>
        <v>0</v>
      </c>
      <c r="P19" s="29" t="s">
        <v>58</v>
      </c>
      <c r="Q19" s="30"/>
      <c r="R19" s="28">
        <f>IF(Q$3-15&gt;0,Q$3-15,0)</f>
        <v>0</v>
      </c>
      <c r="S19" s="29" t="s">
        <v>58</v>
      </c>
      <c r="T19" s="30"/>
      <c r="U19" s="28">
        <f>IF(T$3-15&gt;0,T$3-15,0)</f>
        <v>0</v>
      </c>
      <c r="V19" s="29" t="s">
        <v>58</v>
      </c>
      <c r="W19" s="30"/>
      <c r="X19" s="28">
        <f>IF(W$3-15&gt;0,W$3-15,0)</f>
        <v>0</v>
      </c>
      <c r="Y19" s="29" t="s">
        <v>58</v>
      </c>
      <c r="Z19" s="30"/>
      <c r="AA19" s="28">
        <f>IF(Z$3-15&gt;0,Z$3-15,0)</f>
        <v>0</v>
      </c>
      <c r="AB19" s="29" t="s">
        <v>58</v>
      </c>
      <c r="AC19" s="30"/>
      <c r="AD19" s="28">
        <f>IF(AC$3-15&gt;0,AC$3-15,0)</f>
        <v>0</v>
      </c>
      <c r="AE19" s="29" t="s">
        <v>58</v>
      </c>
      <c r="AF19" s="30"/>
      <c r="AG19" s="28">
        <f>IF(AF$3-15&gt;0,AF$3-15,0)</f>
        <v>0</v>
      </c>
      <c r="AH19" s="29" t="s">
        <v>58</v>
      </c>
      <c r="AI19" s="30"/>
      <c r="AJ19" s="28">
        <f>IF(AI$3-15&gt;0,AI$3-15,0)</f>
        <v>0</v>
      </c>
      <c r="AK19" s="29" t="s">
        <v>58</v>
      </c>
      <c r="AL19" s="30"/>
      <c r="AM19" s="28">
        <f>IF(AL$3-15&gt;0,AL$3-15,0)</f>
        <v>0</v>
      </c>
      <c r="AN19" s="29" t="s">
        <v>58</v>
      </c>
      <c r="AO19" s="30"/>
      <c r="AP19" s="28">
        <f>IF(AO$3-15&gt;0,AO$3-15,0)</f>
        <v>0</v>
      </c>
      <c r="AQ19" s="29" t="s">
        <v>58</v>
      </c>
      <c r="AR19" s="30"/>
      <c r="AS19" s="28">
        <f>IF(AR$3-15&gt;0,AR$3-15,0)</f>
        <v>0</v>
      </c>
      <c r="AT19" s="29" t="s">
        <v>58</v>
      </c>
      <c r="AU19" s="30"/>
      <c r="AV19" s="28">
        <f>IF(AU$3-15&gt;0,AU$3-15,0)</f>
        <v>0</v>
      </c>
      <c r="AW19" s="29" t="s">
        <v>58</v>
      </c>
      <c r="AX19" s="30"/>
      <c r="AY19" s="28">
        <f>IF(AX$3-15&gt;0,AX$3-15,0)</f>
        <v>0</v>
      </c>
      <c r="AZ19" s="29" t="s">
        <v>58</v>
      </c>
      <c r="BA19" s="30"/>
      <c r="BB19" s="28">
        <f>IF(BA$3-15&gt;0,BA$3-15,0)</f>
        <v>0</v>
      </c>
      <c r="BC19" s="29" t="s">
        <v>58</v>
      </c>
      <c r="BD19" s="30"/>
      <c r="BE19" s="28">
        <f>IF(BD$3-15&gt;0,BD$3-15,0)</f>
        <v>0</v>
      </c>
      <c r="BF19" s="29" t="s">
        <v>58</v>
      </c>
      <c r="BG19" s="30"/>
      <c r="BH19" s="28">
        <f>IF(BG$3-15&gt;0,BG$3-15,0)</f>
        <v>0</v>
      </c>
      <c r="BI19" s="29" t="s">
        <v>58</v>
      </c>
      <c r="BJ19" s="30"/>
      <c r="BK19" s="28">
        <f>IF(BJ$3-15&gt;0,BJ$3-15,0)</f>
        <v>0</v>
      </c>
      <c r="BL19" s="29" t="s">
        <v>58</v>
      </c>
      <c r="BM19" s="30"/>
      <c r="BN19" s="28">
        <f>IF(BM$3-15&gt;0,BM$3-15,0)</f>
        <v>0</v>
      </c>
      <c r="BO19" s="29" t="s">
        <v>58</v>
      </c>
      <c r="BP19" s="30"/>
      <c r="BQ19" s="28">
        <f>IF(BP$3-15&gt;0,BP$3-15,0)</f>
        <v>0</v>
      </c>
      <c r="BR19" s="29" t="s">
        <v>58</v>
      </c>
      <c r="BS19" s="30"/>
      <c r="BT19" s="28">
        <f>IF(BS$3-15&gt;0,BS$3-15,0)</f>
        <v>0</v>
      </c>
      <c r="BU19" s="29" t="s">
        <v>58</v>
      </c>
      <c r="BV19" s="30"/>
      <c r="BW19" s="28">
        <f>IF(BV$3-15&gt;0,BV$3-15,0)</f>
        <v>0</v>
      </c>
    </row>
    <row r="20" spans="1:75">
      <c r="A20" s="29" t="s">
        <v>60</v>
      </c>
      <c r="B20" s="30"/>
      <c r="C20" s="28">
        <f>IF(B$3-16&gt;0,B$3-16,0)</f>
        <v>0</v>
      </c>
      <c r="D20" s="29" t="s">
        <v>60</v>
      </c>
      <c r="E20" s="30"/>
      <c r="F20" s="28">
        <f>IF(E$3-16&gt;0,E$3-16,0)</f>
        <v>0</v>
      </c>
      <c r="G20" s="29" t="s">
        <v>60</v>
      </c>
      <c r="H20" s="30"/>
      <c r="I20" s="28">
        <f>IF(H$3-16&gt;0,H$3-16,0)</f>
        <v>0</v>
      </c>
      <c r="J20" s="29" t="s">
        <v>60</v>
      </c>
      <c r="K20" s="30"/>
      <c r="L20" s="28">
        <f>IF(K$3-16&gt;0,K$3-16,0)</f>
        <v>0</v>
      </c>
      <c r="M20" s="29" t="s">
        <v>60</v>
      </c>
      <c r="N20" s="30"/>
      <c r="O20" s="28">
        <f>IF(N$3-16&gt;0,N$3-16,0)</f>
        <v>0</v>
      </c>
      <c r="P20" s="29" t="s">
        <v>60</v>
      </c>
      <c r="Q20" s="30"/>
      <c r="R20" s="28">
        <f>IF(Q$3-16&gt;0,Q$3-16,0)</f>
        <v>0</v>
      </c>
      <c r="S20" s="29" t="s">
        <v>60</v>
      </c>
      <c r="T20" s="30"/>
      <c r="U20" s="28">
        <f>IF(T$3-16&gt;0,T$3-16,0)</f>
        <v>0</v>
      </c>
      <c r="V20" s="29" t="s">
        <v>60</v>
      </c>
      <c r="W20" s="30"/>
      <c r="X20" s="28">
        <f>IF(W$3-16&gt;0,W$3-16,0)</f>
        <v>0</v>
      </c>
      <c r="Y20" s="29" t="s">
        <v>60</v>
      </c>
      <c r="Z20" s="30"/>
      <c r="AA20" s="28">
        <f>IF(Z$3-16&gt;0,Z$3-16,0)</f>
        <v>0</v>
      </c>
      <c r="AB20" s="29" t="s">
        <v>60</v>
      </c>
      <c r="AC20" s="30"/>
      <c r="AD20" s="28">
        <f>IF(AC$3-16&gt;0,AC$3-16,0)</f>
        <v>0</v>
      </c>
      <c r="AE20" s="29" t="s">
        <v>60</v>
      </c>
      <c r="AF20" s="30"/>
      <c r="AG20" s="28">
        <f>IF(AF$3-16&gt;0,AF$3-16,0)</f>
        <v>0</v>
      </c>
      <c r="AH20" s="29" t="s">
        <v>60</v>
      </c>
      <c r="AI20" s="30"/>
      <c r="AJ20" s="28">
        <f>IF(AI$3-16&gt;0,AI$3-16,0)</f>
        <v>0</v>
      </c>
      <c r="AK20" s="29" t="s">
        <v>60</v>
      </c>
      <c r="AL20" s="30"/>
      <c r="AM20" s="28">
        <f>IF(AL$3-16&gt;0,AL$3-16,0)</f>
        <v>0</v>
      </c>
      <c r="AN20" s="29" t="s">
        <v>60</v>
      </c>
      <c r="AO20" s="30"/>
      <c r="AP20" s="28">
        <f>IF(AO$3-16&gt;0,AO$3-16,0)</f>
        <v>0</v>
      </c>
      <c r="AQ20" s="29" t="s">
        <v>60</v>
      </c>
      <c r="AR20" s="30"/>
      <c r="AS20" s="28">
        <f>IF(AR$3-16&gt;0,AR$3-16,0)</f>
        <v>0</v>
      </c>
      <c r="AT20" s="29" t="s">
        <v>60</v>
      </c>
      <c r="AU20" s="30"/>
      <c r="AV20" s="28">
        <f>IF(AU$3-16&gt;0,AU$3-16,0)</f>
        <v>0</v>
      </c>
      <c r="AW20" s="29" t="s">
        <v>60</v>
      </c>
      <c r="AX20" s="30"/>
      <c r="AY20" s="28">
        <f>IF(AX$3-16&gt;0,AX$3-16,0)</f>
        <v>0</v>
      </c>
      <c r="AZ20" s="29" t="s">
        <v>60</v>
      </c>
      <c r="BA20" s="30"/>
      <c r="BB20" s="28">
        <f>IF(BA$3-16&gt;0,BA$3-16,0)</f>
        <v>0</v>
      </c>
      <c r="BC20" s="29" t="s">
        <v>60</v>
      </c>
      <c r="BD20" s="30"/>
      <c r="BE20" s="28">
        <f>IF(BD$3-16&gt;0,BD$3-16,0)</f>
        <v>0</v>
      </c>
      <c r="BF20" s="29" t="s">
        <v>60</v>
      </c>
      <c r="BG20" s="30"/>
      <c r="BH20" s="28">
        <f>IF(BG$3-16&gt;0,BG$3-16,0)</f>
        <v>0</v>
      </c>
      <c r="BI20" s="29" t="s">
        <v>60</v>
      </c>
      <c r="BJ20" s="30"/>
      <c r="BK20" s="28">
        <f>IF(BJ$3-16&gt;0,BJ$3-16,0)</f>
        <v>0</v>
      </c>
      <c r="BL20" s="29" t="s">
        <v>60</v>
      </c>
      <c r="BM20" s="30"/>
      <c r="BN20" s="28">
        <f>IF(BM$3-16&gt;0,BM$3-16,0)</f>
        <v>0</v>
      </c>
      <c r="BO20" s="29" t="s">
        <v>60</v>
      </c>
      <c r="BP20" s="30"/>
      <c r="BQ20" s="28">
        <f>IF(BP$3-16&gt;0,BP$3-16,0)</f>
        <v>0</v>
      </c>
      <c r="BR20" s="29" t="s">
        <v>60</v>
      </c>
      <c r="BS20" s="30"/>
      <c r="BT20" s="28">
        <f>IF(BS$3-16&gt;0,BS$3-16,0)</f>
        <v>0</v>
      </c>
      <c r="BU20" s="29" t="s">
        <v>60</v>
      </c>
      <c r="BV20" s="30"/>
      <c r="BW20" s="28">
        <f>IF(BV$3-16&gt;0,BV$3-16,0)</f>
        <v>0</v>
      </c>
    </row>
    <row r="21" spans="1:75">
      <c r="A21" s="29" t="s">
        <v>62</v>
      </c>
      <c r="B21" s="30"/>
      <c r="C21" s="28">
        <f>IF(B$3-17&gt;0,B$3-17,0)</f>
        <v>0</v>
      </c>
      <c r="D21" s="29" t="s">
        <v>62</v>
      </c>
      <c r="E21" s="30"/>
      <c r="F21" s="28">
        <f>IF(E$3-17&gt;0,E$3-17,0)</f>
        <v>0</v>
      </c>
      <c r="G21" s="29" t="s">
        <v>62</v>
      </c>
      <c r="H21" s="30"/>
      <c r="I21" s="28">
        <f>IF(H$3-17&gt;0,H$3-17,0)</f>
        <v>0</v>
      </c>
      <c r="J21" s="29" t="s">
        <v>62</v>
      </c>
      <c r="K21" s="30"/>
      <c r="L21" s="28">
        <f>IF(K$3-17&gt;0,K$3-17,0)</f>
        <v>0</v>
      </c>
      <c r="M21" s="29" t="s">
        <v>62</v>
      </c>
      <c r="N21" s="30"/>
      <c r="O21" s="28">
        <f>IF(N$3-17&gt;0,N$3-17,0)</f>
        <v>0</v>
      </c>
      <c r="P21" s="29" t="s">
        <v>62</v>
      </c>
      <c r="Q21" s="30"/>
      <c r="R21" s="28">
        <f>IF(Q$3-17&gt;0,Q$3-17,0)</f>
        <v>0</v>
      </c>
      <c r="S21" s="29" t="s">
        <v>62</v>
      </c>
      <c r="T21" s="30"/>
      <c r="U21" s="28">
        <f>IF(T$3-17&gt;0,T$3-17,0)</f>
        <v>0</v>
      </c>
      <c r="V21" s="29" t="s">
        <v>62</v>
      </c>
      <c r="W21" s="30"/>
      <c r="X21" s="28">
        <f>IF(W$3-17&gt;0,W$3-17,0)</f>
        <v>0</v>
      </c>
      <c r="Y21" s="29" t="s">
        <v>62</v>
      </c>
      <c r="Z21" s="30"/>
      <c r="AA21" s="28">
        <f>IF(Z$3-17&gt;0,Z$3-17,0)</f>
        <v>0</v>
      </c>
      <c r="AB21" s="29" t="s">
        <v>62</v>
      </c>
      <c r="AC21" s="30"/>
      <c r="AD21" s="28">
        <f>IF(AC$3-17&gt;0,AC$3-17,0)</f>
        <v>0</v>
      </c>
      <c r="AE21" s="29" t="s">
        <v>62</v>
      </c>
      <c r="AF21" s="30"/>
      <c r="AG21" s="28">
        <f>IF(AF$3-17&gt;0,AF$3-17,0)</f>
        <v>0</v>
      </c>
      <c r="AH21" s="29" t="s">
        <v>62</v>
      </c>
      <c r="AI21" s="30"/>
      <c r="AJ21" s="28">
        <f>IF(AI$3-17&gt;0,AI$3-17,0)</f>
        <v>0</v>
      </c>
      <c r="AK21" s="29" t="s">
        <v>62</v>
      </c>
      <c r="AL21" s="30"/>
      <c r="AM21" s="28">
        <f>IF(AL$3-17&gt;0,AL$3-17,0)</f>
        <v>0</v>
      </c>
      <c r="AN21" s="29" t="s">
        <v>62</v>
      </c>
      <c r="AO21" s="30"/>
      <c r="AP21" s="28">
        <f>IF(AO$3-17&gt;0,AO$3-17,0)</f>
        <v>0</v>
      </c>
      <c r="AQ21" s="29" t="s">
        <v>62</v>
      </c>
      <c r="AR21" s="30"/>
      <c r="AS21" s="28">
        <f>IF(AR$3-17&gt;0,AR$3-17,0)</f>
        <v>0</v>
      </c>
      <c r="AT21" s="29" t="s">
        <v>62</v>
      </c>
      <c r="AU21" s="30"/>
      <c r="AV21" s="28">
        <f>IF(AU$3-17&gt;0,AU$3-17,0)</f>
        <v>0</v>
      </c>
      <c r="AW21" s="29" t="s">
        <v>62</v>
      </c>
      <c r="AX21" s="30"/>
      <c r="AY21" s="28">
        <f>IF(AX$3-17&gt;0,AX$3-17,0)</f>
        <v>0</v>
      </c>
      <c r="AZ21" s="29" t="s">
        <v>62</v>
      </c>
      <c r="BA21" s="30"/>
      <c r="BB21" s="28">
        <f>IF(BA$3-17&gt;0,BA$3-17,0)</f>
        <v>0</v>
      </c>
      <c r="BC21" s="29" t="s">
        <v>62</v>
      </c>
      <c r="BD21" s="30"/>
      <c r="BE21" s="28">
        <f>IF(BD$3-17&gt;0,BD$3-17,0)</f>
        <v>0</v>
      </c>
      <c r="BF21" s="29" t="s">
        <v>62</v>
      </c>
      <c r="BG21" s="30"/>
      <c r="BH21" s="28">
        <f>IF(BG$3-17&gt;0,BG$3-17,0)</f>
        <v>0</v>
      </c>
      <c r="BI21" s="29" t="s">
        <v>62</v>
      </c>
      <c r="BJ21" s="30"/>
      <c r="BK21" s="28">
        <f>IF(BJ$3-17&gt;0,BJ$3-17,0)</f>
        <v>0</v>
      </c>
      <c r="BL21" s="29" t="s">
        <v>62</v>
      </c>
      <c r="BM21" s="30"/>
      <c r="BN21" s="28">
        <f>IF(BM$3-17&gt;0,BM$3-17,0)</f>
        <v>0</v>
      </c>
      <c r="BO21" s="29" t="s">
        <v>62</v>
      </c>
      <c r="BP21" s="30"/>
      <c r="BQ21" s="28">
        <f>IF(BP$3-17&gt;0,BP$3-17,0)</f>
        <v>0</v>
      </c>
      <c r="BR21" s="29" t="s">
        <v>62</v>
      </c>
      <c r="BS21" s="30"/>
      <c r="BT21" s="28">
        <f>IF(BS$3-17&gt;0,BS$3-17,0)</f>
        <v>0</v>
      </c>
      <c r="BU21" s="29" t="s">
        <v>62</v>
      </c>
      <c r="BV21" s="30"/>
      <c r="BW21" s="28">
        <f>IF(BV$3-17&gt;0,BV$3-17,0)</f>
        <v>0</v>
      </c>
    </row>
    <row r="22" spans="1:75">
      <c r="A22" s="29" t="s">
        <v>63</v>
      </c>
      <c r="B22" s="30"/>
      <c r="C22" s="28">
        <f>IF(B$3-18&gt;0,B$3-18,0)</f>
        <v>0</v>
      </c>
      <c r="D22" s="29" t="s">
        <v>63</v>
      </c>
      <c r="E22" s="30"/>
      <c r="F22" s="28">
        <f>IF(E$3-18&gt;0,E$3-18,0)</f>
        <v>0</v>
      </c>
      <c r="G22" s="29" t="s">
        <v>63</v>
      </c>
      <c r="H22" s="30"/>
      <c r="I22" s="28">
        <f>IF(H$3-18&gt;0,H$3-18,0)</f>
        <v>0</v>
      </c>
      <c r="J22" s="29" t="s">
        <v>63</v>
      </c>
      <c r="K22" s="30"/>
      <c r="L22" s="28">
        <f>IF(K$3-18&gt;0,K$3-18,0)</f>
        <v>0</v>
      </c>
      <c r="M22" s="29" t="s">
        <v>63</v>
      </c>
      <c r="N22" s="30"/>
      <c r="O22" s="28">
        <f>IF(N$3-18&gt;0,N$3-18,0)</f>
        <v>0</v>
      </c>
      <c r="P22" s="29" t="s">
        <v>63</v>
      </c>
      <c r="Q22" s="30"/>
      <c r="R22" s="28">
        <f>IF(Q$3-18&gt;0,Q$3-18,0)</f>
        <v>0</v>
      </c>
      <c r="S22" s="29" t="s">
        <v>63</v>
      </c>
      <c r="T22" s="30"/>
      <c r="U22" s="28">
        <f>IF(T$3-18&gt;0,T$3-18,0)</f>
        <v>0</v>
      </c>
      <c r="V22" s="29" t="s">
        <v>63</v>
      </c>
      <c r="W22" s="30"/>
      <c r="X22" s="28">
        <f>IF(W$3-18&gt;0,W$3-18,0)</f>
        <v>0</v>
      </c>
      <c r="Y22" s="29" t="s">
        <v>63</v>
      </c>
      <c r="Z22" s="30"/>
      <c r="AA22" s="28">
        <f>IF(Z$3-18&gt;0,Z$3-18,0)</f>
        <v>0</v>
      </c>
      <c r="AB22" s="29" t="s">
        <v>63</v>
      </c>
      <c r="AC22" s="30"/>
      <c r="AD22" s="28">
        <f>IF(AC$3-18&gt;0,AC$3-18,0)</f>
        <v>0</v>
      </c>
      <c r="AE22" s="29" t="s">
        <v>63</v>
      </c>
      <c r="AF22" s="30"/>
      <c r="AG22" s="28">
        <f>IF(AF$3-18&gt;0,AF$3-18,0)</f>
        <v>0</v>
      </c>
      <c r="AH22" s="29" t="s">
        <v>63</v>
      </c>
      <c r="AI22" s="30"/>
      <c r="AJ22" s="28">
        <f>IF(AI$3-18&gt;0,AI$3-18,0)</f>
        <v>0</v>
      </c>
      <c r="AK22" s="29" t="s">
        <v>63</v>
      </c>
      <c r="AL22" s="30"/>
      <c r="AM22" s="28">
        <f>IF(AL$3-18&gt;0,AL$3-18,0)</f>
        <v>0</v>
      </c>
      <c r="AN22" s="29" t="s">
        <v>63</v>
      </c>
      <c r="AO22" s="30"/>
      <c r="AP22" s="28">
        <f>IF(AO$3-18&gt;0,AO$3-18,0)</f>
        <v>0</v>
      </c>
      <c r="AQ22" s="29" t="s">
        <v>63</v>
      </c>
      <c r="AR22" s="30"/>
      <c r="AS22" s="28">
        <f>IF(AR$3-18&gt;0,AR$3-18,0)</f>
        <v>0</v>
      </c>
      <c r="AT22" s="29" t="s">
        <v>63</v>
      </c>
      <c r="AU22" s="30"/>
      <c r="AV22" s="28">
        <f>IF(AU$3-18&gt;0,AU$3-18,0)</f>
        <v>0</v>
      </c>
      <c r="AW22" s="29" t="s">
        <v>63</v>
      </c>
      <c r="AX22" s="30"/>
      <c r="AY22" s="28">
        <f>IF(AX$3-18&gt;0,AX$3-18,0)</f>
        <v>0</v>
      </c>
      <c r="AZ22" s="29" t="s">
        <v>63</v>
      </c>
      <c r="BA22" s="30"/>
      <c r="BB22" s="28">
        <f>IF(BA$3-18&gt;0,BA$3-18,0)</f>
        <v>0</v>
      </c>
      <c r="BC22" s="29" t="s">
        <v>63</v>
      </c>
      <c r="BD22" s="30"/>
      <c r="BE22" s="28">
        <f>IF(BD$3-18&gt;0,BD$3-18,0)</f>
        <v>0</v>
      </c>
      <c r="BF22" s="29" t="s">
        <v>63</v>
      </c>
      <c r="BG22" s="30"/>
      <c r="BH22" s="28">
        <f>IF(BG$3-18&gt;0,BG$3-18,0)</f>
        <v>0</v>
      </c>
      <c r="BI22" s="29" t="s">
        <v>63</v>
      </c>
      <c r="BJ22" s="30"/>
      <c r="BK22" s="28">
        <f>IF(BJ$3-18&gt;0,BJ$3-18,0)</f>
        <v>0</v>
      </c>
      <c r="BL22" s="29" t="s">
        <v>63</v>
      </c>
      <c r="BM22" s="30"/>
      <c r="BN22" s="28">
        <f>IF(BM$3-18&gt;0,BM$3-18,0)</f>
        <v>0</v>
      </c>
      <c r="BO22" s="29" t="s">
        <v>63</v>
      </c>
      <c r="BP22" s="30"/>
      <c r="BQ22" s="28">
        <f>IF(BP$3-18&gt;0,BP$3-18,0)</f>
        <v>0</v>
      </c>
      <c r="BR22" s="29" t="s">
        <v>63</v>
      </c>
      <c r="BS22" s="30"/>
      <c r="BT22" s="28">
        <f>IF(BS$3-18&gt;0,BS$3-18,0)</f>
        <v>0</v>
      </c>
      <c r="BU22" s="29" t="s">
        <v>63</v>
      </c>
      <c r="BV22" s="30"/>
      <c r="BW22" s="28">
        <f>IF(BV$3-18&gt;0,BV$3-18,0)</f>
        <v>0</v>
      </c>
    </row>
    <row r="23" spans="1:75" ht="15" thickBot="1">
      <c r="A23" s="31" t="s">
        <v>65</v>
      </c>
      <c r="B23" s="32"/>
      <c r="C23" s="33">
        <f>IF(B$3-19&gt;0,B$3-19,0)</f>
        <v>0</v>
      </c>
      <c r="D23" s="31" t="s">
        <v>65</v>
      </c>
      <c r="E23" s="32"/>
      <c r="F23" s="33">
        <f>IF(E$3-19&gt;0,E$3-19,0)</f>
        <v>0</v>
      </c>
      <c r="G23" s="31" t="s">
        <v>65</v>
      </c>
      <c r="H23" s="32"/>
      <c r="I23" s="33">
        <f>IF(H$3-19&gt;0,H$3-19,0)</f>
        <v>0</v>
      </c>
      <c r="J23" s="31" t="s">
        <v>65</v>
      </c>
      <c r="K23" s="32"/>
      <c r="L23" s="33">
        <f>IF(K$3-19&gt;0,K$3-19,0)</f>
        <v>0</v>
      </c>
      <c r="M23" s="31" t="s">
        <v>65</v>
      </c>
      <c r="N23" s="32"/>
      <c r="O23" s="33">
        <f>IF(N$3-19&gt;0,N$3-19,0)</f>
        <v>0</v>
      </c>
      <c r="P23" s="31" t="s">
        <v>65</v>
      </c>
      <c r="Q23" s="32"/>
      <c r="R23" s="33">
        <f>IF(Q$3-19&gt;0,Q$3-19,0)</f>
        <v>0</v>
      </c>
      <c r="S23" s="31" t="s">
        <v>65</v>
      </c>
      <c r="T23" s="32"/>
      <c r="U23" s="33">
        <f>IF(T$3-19&gt;0,T$3-19,0)</f>
        <v>0</v>
      </c>
      <c r="V23" s="31" t="s">
        <v>65</v>
      </c>
      <c r="W23" s="32"/>
      <c r="X23" s="33">
        <f>IF(W$3-19&gt;0,W$3-19,0)</f>
        <v>0</v>
      </c>
      <c r="Y23" s="31" t="s">
        <v>65</v>
      </c>
      <c r="Z23" s="32"/>
      <c r="AA23" s="33">
        <f>IF(Z$3-19&gt;0,Z$3-19,0)</f>
        <v>0</v>
      </c>
      <c r="AB23" s="31" t="s">
        <v>65</v>
      </c>
      <c r="AC23" s="32"/>
      <c r="AD23" s="33">
        <f>IF(AC$3-19&gt;0,AC$3-19,0)</f>
        <v>0</v>
      </c>
      <c r="AE23" s="31" t="s">
        <v>65</v>
      </c>
      <c r="AF23" s="32"/>
      <c r="AG23" s="33">
        <f>IF(AF$3-19&gt;0,AF$3-19,0)</f>
        <v>0</v>
      </c>
      <c r="AH23" s="31" t="s">
        <v>65</v>
      </c>
      <c r="AI23" s="32"/>
      <c r="AJ23" s="33">
        <f>IF(AI$3-19&gt;0,AI$3-19,0)</f>
        <v>0</v>
      </c>
      <c r="AK23" s="31" t="s">
        <v>65</v>
      </c>
      <c r="AL23" s="32"/>
      <c r="AM23" s="33">
        <f>IF(AL$3-19&gt;0,AL$3-19,0)</f>
        <v>0</v>
      </c>
      <c r="AN23" s="31" t="s">
        <v>65</v>
      </c>
      <c r="AO23" s="32"/>
      <c r="AP23" s="33">
        <f>IF(AO$3-19&gt;0,AO$3-19,0)</f>
        <v>0</v>
      </c>
      <c r="AQ23" s="31" t="s">
        <v>65</v>
      </c>
      <c r="AR23" s="32"/>
      <c r="AS23" s="33">
        <f>IF(AR$3-19&gt;0,AR$3-19,0)</f>
        <v>0</v>
      </c>
      <c r="AT23" s="31" t="s">
        <v>65</v>
      </c>
      <c r="AU23" s="32"/>
      <c r="AV23" s="33">
        <f>IF(AU$3-19&gt;0,AU$3-19,0)</f>
        <v>0</v>
      </c>
      <c r="AW23" s="31" t="s">
        <v>65</v>
      </c>
      <c r="AX23" s="32"/>
      <c r="AY23" s="33">
        <f>IF(AX$3-19&gt;0,AX$3-19,0)</f>
        <v>0</v>
      </c>
      <c r="AZ23" s="31" t="s">
        <v>65</v>
      </c>
      <c r="BA23" s="32"/>
      <c r="BB23" s="33">
        <f>IF(BA$3-19&gt;0,BA$3-19,0)</f>
        <v>0</v>
      </c>
      <c r="BC23" s="31" t="s">
        <v>65</v>
      </c>
      <c r="BD23" s="32"/>
      <c r="BE23" s="33">
        <f>IF(BD$3-19&gt;0,BD$3-19,0)</f>
        <v>0</v>
      </c>
      <c r="BF23" s="31" t="s">
        <v>65</v>
      </c>
      <c r="BG23" s="32"/>
      <c r="BH23" s="33">
        <f>IF(BG$3-19&gt;0,BG$3-19,0)</f>
        <v>0</v>
      </c>
      <c r="BI23" s="31" t="s">
        <v>65</v>
      </c>
      <c r="BJ23" s="32"/>
      <c r="BK23" s="33">
        <f>IF(BJ$3-19&gt;0,BJ$3-19,0)</f>
        <v>0</v>
      </c>
      <c r="BL23" s="31" t="s">
        <v>65</v>
      </c>
      <c r="BM23" s="32"/>
      <c r="BN23" s="33">
        <f>IF(BM$3-19&gt;0,BM$3-19,0)</f>
        <v>0</v>
      </c>
      <c r="BO23" s="31" t="s">
        <v>65</v>
      </c>
      <c r="BP23" s="32"/>
      <c r="BQ23" s="33">
        <f>IF(BP$3-19&gt;0,BP$3-19,0)</f>
        <v>0</v>
      </c>
      <c r="BR23" s="31" t="s">
        <v>65</v>
      </c>
      <c r="BS23" s="32"/>
      <c r="BT23" s="33">
        <f>IF(BS$3-19&gt;0,BS$3-19,0)</f>
        <v>0</v>
      </c>
      <c r="BU23" s="31" t="s">
        <v>65</v>
      </c>
      <c r="BV23" s="32"/>
      <c r="BW23" s="33">
        <f>IF(BV$3-19&gt;0,BV$3-19,0)</f>
        <v>0</v>
      </c>
    </row>
  </sheetData>
  <mergeCells count="50">
    <mergeCell ref="BC1:BD1"/>
    <mergeCell ref="BC2:BD2"/>
    <mergeCell ref="AQ1:AR1"/>
    <mergeCell ref="AQ2:AR2"/>
    <mergeCell ref="AT1:AU1"/>
    <mergeCell ref="AT2:AU2"/>
    <mergeCell ref="AW1:AX1"/>
    <mergeCell ref="AW2:AX2"/>
    <mergeCell ref="AK1:AL1"/>
    <mergeCell ref="AK2:AL2"/>
    <mergeCell ref="AN1:AO1"/>
    <mergeCell ref="AN2:AO2"/>
    <mergeCell ref="AZ1:BA1"/>
    <mergeCell ref="AZ2:BA2"/>
    <mergeCell ref="AB1:AC1"/>
    <mergeCell ref="AB2:AC2"/>
    <mergeCell ref="AE1:AF1"/>
    <mergeCell ref="AE2:AF2"/>
    <mergeCell ref="AH1:AI1"/>
    <mergeCell ref="AH2:AI2"/>
    <mergeCell ref="S1:T1"/>
    <mergeCell ref="S2:T2"/>
    <mergeCell ref="V1:W1"/>
    <mergeCell ref="V2:W2"/>
    <mergeCell ref="Y1:Z1"/>
    <mergeCell ref="Y2:Z2"/>
    <mergeCell ref="J1:K1"/>
    <mergeCell ref="J2:K2"/>
    <mergeCell ref="M1:N1"/>
    <mergeCell ref="M2:N2"/>
    <mergeCell ref="P1:Q1"/>
    <mergeCell ref="P2:Q2"/>
    <mergeCell ref="A1:B1"/>
    <mergeCell ref="A2:B2"/>
    <mergeCell ref="D1:E1"/>
    <mergeCell ref="D2:E2"/>
    <mergeCell ref="G1:H1"/>
    <mergeCell ref="G2:H2"/>
    <mergeCell ref="BF1:BG1"/>
    <mergeCell ref="BF2:BG2"/>
    <mergeCell ref="BI1:BJ1"/>
    <mergeCell ref="BI2:BJ2"/>
    <mergeCell ref="BL1:BM1"/>
    <mergeCell ref="BL2:BM2"/>
    <mergeCell ref="BO1:BP1"/>
    <mergeCell ref="BO2:BP2"/>
    <mergeCell ref="BR1:BS1"/>
    <mergeCell ref="BR2:BS2"/>
    <mergeCell ref="BU1:BV1"/>
    <mergeCell ref="BU2:BV2"/>
  </mergeCell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revision/>
  <cp:lastPrinted>2022-10-14T12:35:57Z</cp:lastPrinted>
  <dcterms:created xsi:type="dcterms:W3CDTF">2008-11-09T21:05:27Z</dcterms:created>
  <dcterms:modified xsi:type="dcterms:W3CDTF">2022-12-02T20:16:31Z</dcterms:modified>
</cp:coreProperties>
</file>